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drawings/drawing8.xml" ContentType="application/vnd.openxmlformats-officedocument.drawing+xml"/>
  <Override PartName="/xl/tables/table8.xml" ContentType="application/vnd.openxmlformats-officedocument.spreadsheetml.table+xml"/>
  <Override PartName="/xl/drawings/drawing9.xml" ContentType="application/vnd.openxmlformats-officedocument.drawing+xml"/>
  <Override PartName="/xl/tables/table9.xml" ContentType="application/vnd.openxmlformats-officedocument.spreadsheetml.table+xml"/>
  <Override PartName="/xl/drawings/drawing10.xml" ContentType="application/vnd.openxmlformats-officedocument.drawing+xml"/>
  <Override PartName="/xl/tables/table10.xml" ContentType="application/vnd.openxmlformats-officedocument.spreadsheetml.table+xml"/>
  <Override PartName="/xl/drawings/drawing11.xml" ContentType="application/vnd.openxmlformats-officedocument.drawing+xml"/>
  <Override PartName="/xl/tables/table11.xml" ContentType="application/vnd.openxmlformats-officedocument.spreadsheetml.table+xml"/>
  <Override PartName="/xl/drawings/drawing12.xml" ContentType="application/vnd.openxmlformats-officedocument.drawing+xml"/>
  <Override PartName="/xl/tables/table12.xml" ContentType="application/vnd.openxmlformats-officedocument.spreadsheetml.table+xml"/>
  <Override PartName="/xl/drawings/drawing13.xml" ContentType="application/vnd.openxmlformats-officedocument.drawing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R:\Interna\Corona\LOHN\"/>
    </mc:Choice>
  </mc:AlternateContent>
  <bookViews>
    <workbookView xWindow="15135" yWindow="2895" windowWidth="23040" windowHeight="12210" tabRatio="618" activeTab="1"/>
  </bookViews>
  <sheets>
    <sheet name="AN - 12 - Max Mustermann" sheetId="12" r:id="rId1"/>
    <sheet name="1" sheetId="43" r:id="rId2"/>
    <sheet name="2" sheetId="46" r:id="rId3"/>
    <sheet name="3" sheetId="47" r:id="rId4"/>
    <sheet name="4" sheetId="48" r:id="rId5"/>
    <sheet name="5" sheetId="49" r:id="rId6"/>
    <sheet name="6" sheetId="50" r:id="rId7"/>
    <sheet name="7" sheetId="51" r:id="rId8"/>
    <sheet name="8" sheetId="52" r:id="rId9"/>
    <sheet name="9" sheetId="53" r:id="rId10"/>
    <sheet name="10" sheetId="54" r:id="rId11"/>
    <sheet name="11" sheetId="55" r:id="rId12"/>
    <sheet name="12" sheetId="56" r:id="rId13"/>
  </sheets>
  <definedNames>
    <definedName name="_xlnm.Print_Area" localSheetId="1">'1'!$A$1:$N$55</definedName>
    <definedName name="_xlnm.Print_Area" localSheetId="10">'10'!$A$1:$N$55</definedName>
    <definedName name="_xlnm.Print_Area" localSheetId="11">'11'!$A$1:$N$55</definedName>
    <definedName name="_xlnm.Print_Area" localSheetId="12">'12'!$A$1:$N$55</definedName>
    <definedName name="_xlnm.Print_Area" localSheetId="2">'2'!$A$1:$N$55</definedName>
    <definedName name="_xlnm.Print_Area" localSheetId="3">'3'!$A$1:$N$55</definedName>
    <definedName name="_xlnm.Print_Area" localSheetId="4">'4'!$A$1:$N$55</definedName>
    <definedName name="_xlnm.Print_Area" localSheetId="5">'5'!$A$1:$N$55</definedName>
    <definedName name="_xlnm.Print_Area" localSheetId="6">'6'!$A$1:$N$55</definedName>
    <definedName name="_xlnm.Print_Area" localSheetId="7">'7'!$A$1:$N$55</definedName>
    <definedName name="_xlnm.Print_Area" localSheetId="8">'8'!$A$1:$N$55</definedName>
    <definedName name="_xlnm.Print_Area" localSheetId="9">'9'!$A$1:$N$55</definedName>
    <definedName name="_xlnm.Print_Area" localSheetId="0">'AN - 12 - Max Mustermann'!$A$1:$N$54</definedName>
    <definedName name="_xlnm.Print_Titles" localSheetId="1">'1'!$8:$8</definedName>
    <definedName name="_xlnm.Print_Titles" localSheetId="10">'10'!$8:$8</definedName>
    <definedName name="_xlnm.Print_Titles" localSheetId="11">'11'!$8:$8</definedName>
    <definedName name="_xlnm.Print_Titles" localSheetId="12">'12'!$8:$8</definedName>
    <definedName name="_xlnm.Print_Titles" localSheetId="2">'2'!$8:$8</definedName>
    <definedName name="_xlnm.Print_Titles" localSheetId="3">'3'!$8:$8</definedName>
    <definedName name="_xlnm.Print_Titles" localSheetId="4">'4'!$8:$8</definedName>
    <definedName name="_xlnm.Print_Titles" localSheetId="5">'5'!$8:$8</definedName>
    <definedName name="_xlnm.Print_Titles" localSheetId="6">'6'!$8:$8</definedName>
    <definedName name="_xlnm.Print_Titles" localSheetId="7">'7'!$8:$8</definedName>
    <definedName name="_xlnm.Print_Titles" localSheetId="8">'8'!$8:$8</definedName>
    <definedName name="_xlnm.Print_Titles" localSheetId="9">'9'!$8:$8</definedName>
    <definedName name="_xlnm.Print_Titles" localSheetId="0">'AN - 12 - Max Mustermann'!$7:$7</definedName>
    <definedName name="Titel" localSheetId="1">#REF!</definedName>
    <definedName name="Titel" localSheetId="10">#REF!</definedName>
    <definedName name="Titel" localSheetId="11">#REF!</definedName>
    <definedName name="Titel" localSheetId="12">#REF!</definedName>
    <definedName name="Titel" localSheetId="2">#REF!</definedName>
    <definedName name="Titel" localSheetId="3">#REF!</definedName>
    <definedName name="Titel" localSheetId="4">#REF!</definedName>
    <definedName name="Titel" localSheetId="5">#REF!</definedName>
    <definedName name="Titel" localSheetId="6">#REF!</definedName>
    <definedName name="Titel" localSheetId="7">#REF!</definedName>
    <definedName name="Titel" localSheetId="8">#REF!</definedName>
    <definedName name="Titel" localSheetId="9">#REF!</definedName>
    <definedName name="Titel">#REF!</definedName>
    <definedName name="Titel1" localSheetId="1">Zeiterfassungskarte345[[#Headers],[Datum]]</definedName>
    <definedName name="Titel1" localSheetId="10">Zeiterfassungskarte3458910111213141516[[#Headers],[Datum]]</definedName>
    <definedName name="Titel1" localSheetId="11">Zeiterfassungskarte345891011121314151617[[#Headers],[Datum]]</definedName>
    <definedName name="Titel1" localSheetId="12">Zeiterfassungskarte34589101112131415161718[[#Headers],[Datum]]</definedName>
    <definedName name="Titel1" localSheetId="2">Zeiterfassungskarte3458[[#Headers],[Datum]]</definedName>
    <definedName name="Titel1" localSheetId="3">Zeiterfassungskarte34589[[#Headers],[Datum]]</definedName>
    <definedName name="Titel1" localSheetId="4">Zeiterfassungskarte3458910[[#Headers],[Datum]]</definedName>
    <definedName name="Titel1" localSheetId="5">Zeiterfassungskarte345891011[[#Headers],[Datum]]</definedName>
    <definedName name="Titel1" localSheetId="6">Zeiterfassungskarte34589101112[[#Headers],[Datum]]</definedName>
    <definedName name="Titel1" localSheetId="7">Zeiterfassungskarte3458910111213[[#Headers],[Datum]]</definedName>
    <definedName name="Titel1" localSheetId="8">Zeiterfassungskarte345891011121314[[#Headers],[Datum]]</definedName>
    <definedName name="Titel1" localSheetId="9">Zeiterfassungskarte34589101112131415[[#Headers],[Datum]]</definedName>
    <definedName name="Titel1" localSheetId="0">Zeiterfassungskarte3[[#Headers],[Datum]]</definedName>
    <definedName name="Titel1">#REF!</definedName>
    <definedName name="Titel2" localSheetId="1">#REF!</definedName>
    <definedName name="Titel2" localSheetId="10">#REF!</definedName>
    <definedName name="Titel2" localSheetId="11">#REF!</definedName>
    <definedName name="Titel2" localSheetId="12">#REF!</definedName>
    <definedName name="Titel2" localSheetId="2">#REF!</definedName>
    <definedName name="Titel2" localSheetId="3">#REF!</definedName>
    <definedName name="Titel2" localSheetId="4">#REF!</definedName>
    <definedName name="Titel2" localSheetId="5">#REF!</definedName>
    <definedName name="Titel2" localSheetId="6">#REF!</definedName>
    <definedName name="Titel2" localSheetId="7">#REF!</definedName>
    <definedName name="Titel2" localSheetId="8">#REF!</definedName>
    <definedName name="Titel2" localSheetId="9">#REF!</definedName>
    <definedName name="Titel2">#REF!</definedName>
    <definedName name="ZeilenTitelBereich1..C6.1" localSheetId="1">'1'!$B$4</definedName>
    <definedName name="ZeilenTitelBereich1..C6.1" localSheetId="10">'10'!$B$4</definedName>
    <definedName name="ZeilenTitelBereich1..C6.1" localSheetId="11">'11'!$B$4</definedName>
    <definedName name="ZeilenTitelBereich1..C6.1" localSheetId="12">'12'!$B$4</definedName>
    <definedName name="ZeilenTitelBereich1..C6.1" localSheetId="2">'2'!$B$4</definedName>
    <definedName name="ZeilenTitelBereich1..C6.1" localSheetId="3">'3'!$B$4</definedName>
    <definedName name="ZeilenTitelBereich1..C6.1" localSheetId="4">'4'!$B$4</definedName>
    <definedName name="ZeilenTitelBereich1..C6.1" localSheetId="5">'5'!$B$4</definedName>
    <definedName name="ZeilenTitelBereich1..C6.1" localSheetId="6">'6'!$B$4</definedName>
    <definedName name="ZeilenTitelBereich1..C6.1" localSheetId="7">'7'!$B$4</definedName>
    <definedName name="ZeilenTitelBereich1..C6.1" localSheetId="8">'8'!$B$4</definedName>
    <definedName name="ZeilenTitelBereich1..C6.1" localSheetId="9">'9'!$B$4</definedName>
    <definedName name="ZeilenTitelBereich1..C6.1" localSheetId="0">'AN - 12 - Max Mustermann'!$B$4</definedName>
    <definedName name="ZeilenTitelBereich1..C6.1">#REF!</definedName>
    <definedName name="ZeilenTitelBereich2..G4.1" localSheetId="1">'1'!$K$4</definedName>
    <definedName name="ZeilenTitelBereich2..G4.1" localSheetId="10">'10'!$K$4</definedName>
    <definedName name="ZeilenTitelBereich2..G4.1" localSheetId="11">'11'!$K$4</definedName>
    <definedName name="ZeilenTitelBereich2..G4.1" localSheetId="12">'12'!$K$4</definedName>
    <definedName name="ZeilenTitelBereich2..G4.1" localSheetId="2">'2'!$K$4</definedName>
    <definedName name="ZeilenTitelBereich2..G4.1" localSheetId="3">'3'!$K$4</definedName>
    <definedName name="ZeilenTitelBereich2..G4.1" localSheetId="4">'4'!$K$4</definedName>
    <definedName name="ZeilenTitelBereich2..G4.1" localSheetId="5">'5'!$K$4</definedName>
    <definedName name="ZeilenTitelBereich2..G4.1" localSheetId="6">'6'!$K$4</definedName>
    <definedName name="ZeilenTitelBereich2..G4.1" localSheetId="7">'7'!$K$4</definedName>
    <definedName name="ZeilenTitelBereich2..G4.1" localSheetId="8">'8'!$K$4</definedName>
    <definedName name="ZeilenTitelBereich2..G4.1" localSheetId="9">'9'!$K$4</definedName>
    <definedName name="ZeilenTitelBereich2..G4.1" localSheetId="0">'AN - 12 - Max Mustermann'!$K$4</definedName>
    <definedName name="ZeilenTitelBereich2..G4.1">#REF!</definedName>
    <definedName name="ZeilenTitelBereich3..H16.1" localSheetId="1">'1'!#REF!</definedName>
    <definedName name="ZeilenTitelBereich3..H16.1" localSheetId="10">'10'!#REF!</definedName>
    <definedName name="ZeilenTitelBereich3..H16.1" localSheetId="11">'11'!#REF!</definedName>
    <definedName name="ZeilenTitelBereich3..H16.1" localSheetId="12">'12'!#REF!</definedName>
    <definedName name="ZeilenTitelBereich3..H16.1" localSheetId="2">'2'!#REF!</definedName>
    <definedName name="ZeilenTitelBereich3..H16.1" localSheetId="3">'3'!#REF!</definedName>
    <definedName name="ZeilenTitelBereich3..H16.1" localSheetId="4">'4'!#REF!</definedName>
    <definedName name="ZeilenTitelBereich3..H16.1" localSheetId="5">'5'!#REF!</definedName>
    <definedName name="ZeilenTitelBereich3..H16.1" localSheetId="6">'6'!#REF!</definedName>
    <definedName name="ZeilenTitelBereich3..H16.1" localSheetId="7">'7'!#REF!</definedName>
    <definedName name="ZeilenTitelBereich3..H16.1" localSheetId="8">'8'!#REF!</definedName>
    <definedName name="ZeilenTitelBereich3..H16.1" localSheetId="9">'9'!#REF!</definedName>
    <definedName name="ZeilenTitelBereich3..H16.1" localSheetId="0">'AN - 12 - Max Mustermann'!#REF!</definedName>
    <definedName name="ZeilenTitelBereich3..H16.1">#REF!</definedName>
    <definedName name="ZeilenTitelBereich4..G17.1" localSheetId="1">'1'!#REF!</definedName>
    <definedName name="ZeilenTitelBereich4..G17.1" localSheetId="10">'10'!#REF!</definedName>
    <definedName name="ZeilenTitelBereich4..G17.1" localSheetId="11">'11'!#REF!</definedName>
    <definedName name="ZeilenTitelBereich4..G17.1" localSheetId="12">'12'!#REF!</definedName>
    <definedName name="ZeilenTitelBereich4..G17.1" localSheetId="2">'2'!#REF!</definedName>
    <definedName name="ZeilenTitelBereich4..G17.1" localSheetId="3">'3'!#REF!</definedName>
    <definedName name="ZeilenTitelBereich4..G17.1" localSheetId="4">'4'!#REF!</definedName>
    <definedName name="ZeilenTitelBereich4..G17.1" localSheetId="5">'5'!#REF!</definedName>
    <definedName name="ZeilenTitelBereich4..G17.1" localSheetId="6">'6'!#REF!</definedName>
    <definedName name="ZeilenTitelBereich4..G17.1" localSheetId="7">'7'!#REF!</definedName>
    <definedName name="ZeilenTitelBereich4..G17.1" localSheetId="8">'8'!#REF!</definedName>
    <definedName name="ZeilenTitelBereich4..G17.1" localSheetId="9">'9'!#REF!</definedName>
    <definedName name="ZeilenTitelBereich4..G17.1" localSheetId="0">'AN - 12 - Max Mustermann'!#REF!</definedName>
    <definedName name="ZeilenTitelBereich4..G17.1">#REF!</definedName>
    <definedName name="ZeilenTitelBereich5..H18.1" localSheetId="1">'1'!#REF!</definedName>
    <definedName name="ZeilenTitelBereich5..H18.1" localSheetId="10">'10'!#REF!</definedName>
    <definedName name="ZeilenTitelBereich5..H18.1" localSheetId="11">'11'!#REF!</definedName>
    <definedName name="ZeilenTitelBereich5..H18.1" localSheetId="12">'12'!#REF!</definedName>
    <definedName name="ZeilenTitelBereich5..H18.1" localSheetId="2">'2'!#REF!</definedName>
    <definedName name="ZeilenTitelBereich5..H18.1" localSheetId="3">'3'!#REF!</definedName>
    <definedName name="ZeilenTitelBereich5..H18.1" localSheetId="4">'4'!#REF!</definedName>
    <definedName name="ZeilenTitelBereich5..H18.1" localSheetId="5">'5'!#REF!</definedName>
    <definedName name="ZeilenTitelBereich5..H18.1" localSheetId="6">'6'!#REF!</definedName>
    <definedName name="ZeilenTitelBereich5..H18.1" localSheetId="7">'7'!#REF!</definedName>
    <definedName name="ZeilenTitelBereich5..H18.1" localSheetId="8">'8'!#REF!</definedName>
    <definedName name="ZeilenTitelBereich5..H18.1" localSheetId="9">'9'!#REF!</definedName>
    <definedName name="ZeilenTitelBereich5..H18.1" localSheetId="0">'AN - 12 - Max Mustermann'!#REF!</definedName>
    <definedName name="ZeilenTitelBereich5..H18.1">#REF!</definedName>
  </definedNames>
  <calcPr calcId="162913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0" i="56" l="1"/>
  <c r="J40" i="56"/>
  <c r="I40" i="56"/>
  <c r="H40" i="56"/>
  <c r="G40" i="56"/>
  <c r="F40" i="56"/>
  <c r="E40" i="56"/>
  <c r="D40" i="56"/>
  <c r="C40" i="56"/>
  <c r="L39" i="56"/>
  <c r="L38" i="56"/>
  <c r="L37" i="56"/>
  <c r="L36" i="56"/>
  <c r="L35" i="56"/>
  <c r="L34" i="56"/>
  <c r="L33" i="56"/>
  <c r="L32" i="56"/>
  <c r="L31" i="56"/>
  <c r="L30" i="56"/>
  <c r="L29" i="56"/>
  <c r="L28" i="56"/>
  <c r="L27" i="56"/>
  <c r="L26" i="56"/>
  <c r="L25" i="56"/>
  <c r="L24" i="56"/>
  <c r="L23" i="56"/>
  <c r="L22" i="56"/>
  <c r="L21" i="56"/>
  <c r="L20" i="56"/>
  <c r="L19" i="56"/>
  <c r="L18" i="56"/>
  <c r="L17" i="56"/>
  <c r="L16" i="56"/>
  <c r="L15" i="56"/>
  <c r="L14" i="56"/>
  <c r="L13" i="56"/>
  <c r="L12" i="56"/>
  <c r="L11" i="56"/>
  <c r="L10" i="56"/>
  <c r="L40" i="56" s="1"/>
  <c r="L41" i="56" s="1"/>
  <c r="J41" i="56" s="1"/>
  <c r="B10" i="56"/>
  <c r="B11" i="56" s="1"/>
  <c r="B12" i="56" s="1"/>
  <c r="B13" i="56" s="1"/>
  <c r="B14" i="56" s="1"/>
  <c r="B15" i="56" s="1"/>
  <c r="B16" i="56" s="1"/>
  <c r="B17" i="56" s="1"/>
  <c r="B18" i="56" s="1"/>
  <c r="B19" i="56" s="1"/>
  <c r="B20" i="56" s="1"/>
  <c r="B21" i="56" s="1"/>
  <c r="B22" i="56" s="1"/>
  <c r="B23" i="56" s="1"/>
  <c r="B24" i="56" s="1"/>
  <c r="B25" i="56" s="1"/>
  <c r="B26" i="56" s="1"/>
  <c r="B27" i="56" s="1"/>
  <c r="B28" i="56" s="1"/>
  <c r="B29" i="56" s="1"/>
  <c r="B30" i="56" s="1"/>
  <c r="B31" i="56" s="1"/>
  <c r="B32" i="56" s="1"/>
  <c r="B33" i="56" s="1"/>
  <c r="B34" i="56" s="1"/>
  <c r="B35" i="56" s="1"/>
  <c r="B36" i="56" s="1"/>
  <c r="B37" i="56" s="1"/>
  <c r="B38" i="56" s="1"/>
  <c r="B39" i="56" s="1"/>
  <c r="L9" i="56"/>
  <c r="K40" i="55"/>
  <c r="J40" i="55"/>
  <c r="I40" i="55"/>
  <c r="H40" i="55"/>
  <c r="G40" i="55"/>
  <c r="F40" i="55"/>
  <c r="E40" i="55"/>
  <c r="D40" i="55"/>
  <c r="C40" i="55"/>
  <c r="L39" i="55"/>
  <c r="L38" i="55"/>
  <c r="L37" i="55"/>
  <c r="L36" i="55"/>
  <c r="L35" i="55"/>
  <c r="L34" i="55"/>
  <c r="L33" i="55"/>
  <c r="L32" i="55"/>
  <c r="L31" i="55"/>
  <c r="L30" i="55"/>
  <c r="L29" i="55"/>
  <c r="L28" i="55"/>
  <c r="L27" i="55"/>
  <c r="L26" i="55"/>
  <c r="L25" i="55"/>
  <c r="L24" i="55"/>
  <c r="L23" i="55"/>
  <c r="L22" i="55"/>
  <c r="L21" i="55"/>
  <c r="L20" i="55"/>
  <c r="L19" i="55"/>
  <c r="L18" i="55"/>
  <c r="L17" i="55"/>
  <c r="L16" i="55"/>
  <c r="L15" i="55"/>
  <c r="L14" i="55"/>
  <c r="L13" i="55"/>
  <c r="L12" i="55"/>
  <c r="L11" i="55"/>
  <c r="L10" i="55"/>
  <c r="B10" i="55"/>
  <c r="B11" i="55" s="1"/>
  <c r="B12" i="55" s="1"/>
  <c r="B13" i="55" s="1"/>
  <c r="B14" i="55" s="1"/>
  <c r="B15" i="55" s="1"/>
  <c r="B16" i="55" s="1"/>
  <c r="B17" i="55" s="1"/>
  <c r="B18" i="55" s="1"/>
  <c r="B19" i="55" s="1"/>
  <c r="B20" i="55" s="1"/>
  <c r="B21" i="55" s="1"/>
  <c r="B22" i="55" s="1"/>
  <c r="B23" i="55" s="1"/>
  <c r="B24" i="55" s="1"/>
  <c r="B25" i="55" s="1"/>
  <c r="B26" i="55" s="1"/>
  <c r="B27" i="55" s="1"/>
  <c r="B28" i="55" s="1"/>
  <c r="B29" i="55" s="1"/>
  <c r="B30" i="55" s="1"/>
  <c r="B31" i="55" s="1"/>
  <c r="B32" i="55" s="1"/>
  <c r="B33" i="55" s="1"/>
  <c r="B34" i="55" s="1"/>
  <c r="B35" i="55" s="1"/>
  <c r="B36" i="55" s="1"/>
  <c r="B37" i="55" s="1"/>
  <c r="B38" i="55" s="1"/>
  <c r="B39" i="55" s="1"/>
  <c r="L9" i="55"/>
  <c r="K40" i="54"/>
  <c r="J40" i="54"/>
  <c r="I40" i="54"/>
  <c r="H40" i="54"/>
  <c r="G40" i="54"/>
  <c r="F40" i="54"/>
  <c r="E40" i="54"/>
  <c r="D40" i="54"/>
  <c r="C40" i="54"/>
  <c r="L39" i="54"/>
  <c r="L38" i="54"/>
  <c r="L37" i="54"/>
  <c r="L36" i="54"/>
  <c r="L35" i="54"/>
  <c r="L34" i="54"/>
  <c r="L33" i="54"/>
  <c r="L32" i="54"/>
  <c r="L31" i="54"/>
  <c r="L30" i="54"/>
  <c r="L29" i="54"/>
  <c r="L28" i="54"/>
  <c r="L27" i="54"/>
  <c r="L26" i="54"/>
  <c r="L25" i="54"/>
  <c r="L24" i="54"/>
  <c r="L23" i="54"/>
  <c r="L22" i="54"/>
  <c r="L21" i="54"/>
  <c r="L20" i="54"/>
  <c r="L19" i="54"/>
  <c r="L18" i="54"/>
  <c r="L17" i="54"/>
  <c r="L16" i="54"/>
  <c r="L15" i="54"/>
  <c r="L14" i="54"/>
  <c r="L13" i="54"/>
  <c r="L12" i="54"/>
  <c r="L11" i="54"/>
  <c r="L10" i="54"/>
  <c r="B10" i="54"/>
  <c r="B11" i="54" s="1"/>
  <c r="B12" i="54" s="1"/>
  <c r="B13" i="54" s="1"/>
  <c r="B14" i="54" s="1"/>
  <c r="B15" i="54" s="1"/>
  <c r="B16" i="54" s="1"/>
  <c r="B17" i="54" s="1"/>
  <c r="B18" i="54" s="1"/>
  <c r="B19" i="54" s="1"/>
  <c r="B20" i="54" s="1"/>
  <c r="B21" i="54" s="1"/>
  <c r="B22" i="54" s="1"/>
  <c r="B23" i="54" s="1"/>
  <c r="B24" i="54" s="1"/>
  <c r="B25" i="54" s="1"/>
  <c r="B26" i="54" s="1"/>
  <c r="B27" i="54" s="1"/>
  <c r="B28" i="54" s="1"/>
  <c r="B29" i="54" s="1"/>
  <c r="B30" i="54" s="1"/>
  <c r="B31" i="54" s="1"/>
  <c r="B32" i="54" s="1"/>
  <c r="B33" i="54" s="1"/>
  <c r="B34" i="54" s="1"/>
  <c r="B35" i="54" s="1"/>
  <c r="B36" i="54" s="1"/>
  <c r="B37" i="54" s="1"/>
  <c r="B38" i="54" s="1"/>
  <c r="B39" i="54" s="1"/>
  <c r="L9" i="54"/>
  <c r="K40" i="53"/>
  <c r="J40" i="53"/>
  <c r="I40" i="53"/>
  <c r="H40" i="53"/>
  <c r="G40" i="53"/>
  <c r="F40" i="53"/>
  <c r="E40" i="53"/>
  <c r="D40" i="53"/>
  <c r="C40" i="53"/>
  <c r="L39" i="53"/>
  <c r="L38" i="53"/>
  <c r="L37" i="53"/>
  <c r="L36" i="53"/>
  <c r="L35" i="53"/>
  <c r="L34" i="53"/>
  <c r="L33" i="53"/>
  <c r="L32" i="53"/>
  <c r="L31" i="53"/>
  <c r="L30" i="53"/>
  <c r="L29" i="53"/>
  <c r="L28" i="53"/>
  <c r="L27" i="53"/>
  <c r="L26" i="53"/>
  <c r="L25" i="53"/>
  <c r="L24" i="53"/>
  <c r="L23" i="53"/>
  <c r="L22" i="53"/>
  <c r="L21" i="53"/>
  <c r="L20" i="53"/>
  <c r="L19" i="53"/>
  <c r="L18" i="53"/>
  <c r="L17" i="53"/>
  <c r="L16" i="53"/>
  <c r="L15" i="53"/>
  <c r="L14" i="53"/>
  <c r="L13" i="53"/>
  <c r="L12" i="53"/>
  <c r="L11" i="53"/>
  <c r="B11" i="53"/>
  <c r="B12" i="53" s="1"/>
  <c r="B13" i="53" s="1"/>
  <c r="B14" i="53" s="1"/>
  <c r="B15" i="53" s="1"/>
  <c r="B16" i="53" s="1"/>
  <c r="B17" i="53" s="1"/>
  <c r="B18" i="53" s="1"/>
  <c r="B19" i="53" s="1"/>
  <c r="B20" i="53" s="1"/>
  <c r="B21" i="53" s="1"/>
  <c r="B22" i="53" s="1"/>
  <c r="B23" i="53" s="1"/>
  <c r="B24" i="53" s="1"/>
  <c r="B25" i="53" s="1"/>
  <c r="B26" i="53" s="1"/>
  <c r="B27" i="53" s="1"/>
  <c r="B28" i="53" s="1"/>
  <c r="B29" i="53" s="1"/>
  <c r="B30" i="53" s="1"/>
  <c r="B31" i="53" s="1"/>
  <c r="B32" i="53" s="1"/>
  <c r="B33" i="53" s="1"/>
  <c r="B34" i="53" s="1"/>
  <c r="B35" i="53" s="1"/>
  <c r="B36" i="53" s="1"/>
  <c r="B37" i="53" s="1"/>
  <c r="B38" i="53" s="1"/>
  <c r="B39" i="53" s="1"/>
  <c r="L10" i="53"/>
  <c r="B10" i="53"/>
  <c r="L9" i="53"/>
  <c r="K40" i="52"/>
  <c r="J40" i="52"/>
  <c r="I40" i="52"/>
  <c r="H40" i="52"/>
  <c r="G40" i="52"/>
  <c r="F40" i="52"/>
  <c r="E40" i="52"/>
  <c r="D40" i="52"/>
  <c r="C40" i="52"/>
  <c r="L39" i="52"/>
  <c r="L38" i="52"/>
  <c r="L37" i="52"/>
  <c r="L36" i="52"/>
  <c r="L35" i="52"/>
  <c r="L34" i="52"/>
  <c r="L33" i="52"/>
  <c r="L32" i="52"/>
  <c r="L31" i="52"/>
  <c r="L30" i="52"/>
  <c r="L29" i="52"/>
  <c r="L28" i="52"/>
  <c r="L27" i="52"/>
  <c r="L26" i="52"/>
  <c r="L25" i="52"/>
  <c r="L24" i="52"/>
  <c r="L23" i="52"/>
  <c r="L22" i="52"/>
  <c r="L21" i="52"/>
  <c r="L20" i="52"/>
  <c r="L19" i="52"/>
  <c r="L18" i="52"/>
  <c r="L17" i="52"/>
  <c r="L16" i="52"/>
  <c r="L15" i="52"/>
  <c r="L14" i="52"/>
  <c r="L13" i="52"/>
  <c r="L12" i="52"/>
  <c r="L11" i="52"/>
  <c r="B11" i="52"/>
  <c r="B12" i="52" s="1"/>
  <c r="B13" i="52" s="1"/>
  <c r="B14" i="52" s="1"/>
  <c r="B15" i="52" s="1"/>
  <c r="B16" i="52" s="1"/>
  <c r="B17" i="52" s="1"/>
  <c r="B18" i="52" s="1"/>
  <c r="B19" i="52" s="1"/>
  <c r="B20" i="52" s="1"/>
  <c r="B21" i="52" s="1"/>
  <c r="B22" i="52" s="1"/>
  <c r="B23" i="52" s="1"/>
  <c r="B24" i="52" s="1"/>
  <c r="B25" i="52" s="1"/>
  <c r="B26" i="52" s="1"/>
  <c r="B27" i="52" s="1"/>
  <c r="B28" i="52" s="1"/>
  <c r="B29" i="52" s="1"/>
  <c r="B30" i="52" s="1"/>
  <c r="B31" i="52" s="1"/>
  <c r="B32" i="52" s="1"/>
  <c r="B33" i="52" s="1"/>
  <c r="B34" i="52" s="1"/>
  <c r="B35" i="52" s="1"/>
  <c r="B36" i="52" s="1"/>
  <c r="B37" i="52" s="1"/>
  <c r="B38" i="52" s="1"/>
  <c r="B39" i="52" s="1"/>
  <c r="L10" i="52"/>
  <c r="L40" i="52" s="1"/>
  <c r="L41" i="52" s="1"/>
  <c r="J41" i="52" s="1"/>
  <c r="B10" i="52"/>
  <c r="L9" i="52"/>
  <c r="K40" i="51"/>
  <c r="J40" i="51"/>
  <c r="I40" i="51"/>
  <c r="H40" i="51"/>
  <c r="G40" i="51"/>
  <c r="F40" i="51"/>
  <c r="E40" i="51"/>
  <c r="D40" i="51"/>
  <c r="C40" i="51"/>
  <c r="L39" i="51"/>
  <c r="L38" i="51"/>
  <c r="L37" i="51"/>
  <c r="L36" i="51"/>
  <c r="L35" i="51"/>
  <c r="L34" i="51"/>
  <c r="L33" i="51"/>
  <c r="L32" i="51"/>
  <c r="L31" i="51"/>
  <c r="L30" i="51"/>
  <c r="L29" i="51"/>
  <c r="L28" i="51"/>
  <c r="L27" i="51"/>
  <c r="L26" i="51"/>
  <c r="L25" i="51"/>
  <c r="L24" i="51"/>
  <c r="L23" i="51"/>
  <c r="L22" i="51"/>
  <c r="L21" i="51"/>
  <c r="L20" i="51"/>
  <c r="L19" i="51"/>
  <c r="L18" i="51"/>
  <c r="L17" i="51"/>
  <c r="L16" i="51"/>
  <c r="L15" i="51"/>
  <c r="L14" i="51"/>
  <c r="L13" i="51"/>
  <c r="L12" i="51"/>
  <c r="L11" i="51"/>
  <c r="B11" i="51"/>
  <c r="B12" i="51" s="1"/>
  <c r="B13" i="51" s="1"/>
  <c r="B14" i="51" s="1"/>
  <c r="B15" i="51" s="1"/>
  <c r="B16" i="51" s="1"/>
  <c r="B17" i="51" s="1"/>
  <c r="B18" i="51" s="1"/>
  <c r="B19" i="51" s="1"/>
  <c r="B20" i="51" s="1"/>
  <c r="B21" i="51" s="1"/>
  <c r="B22" i="51" s="1"/>
  <c r="B23" i="51" s="1"/>
  <c r="B24" i="51" s="1"/>
  <c r="B25" i="51" s="1"/>
  <c r="B26" i="51" s="1"/>
  <c r="B27" i="51" s="1"/>
  <c r="B28" i="51" s="1"/>
  <c r="B29" i="51" s="1"/>
  <c r="B30" i="51" s="1"/>
  <c r="B31" i="51" s="1"/>
  <c r="B32" i="51" s="1"/>
  <c r="B33" i="51" s="1"/>
  <c r="B34" i="51" s="1"/>
  <c r="B35" i="51" s="1"/>
  <c r="B36" i="51" s="1"/>
  <c r="B37" i="51" s="1"/>
  <c r="B38" i="51" s="1"/>
  <c r="B39" i="51" s="1"/>
  <c r="L10" i="51"/>
  <c r="B10" i="51"/>
  <c r="L9" i="51"/>
  <c r="L40" i="51" s="1"/>
  <c r="L41" i="51" s="1"/>
  <c r="J41" i="51" s="1"/>
  <c r="K40" i="50"/>
  <c r="J40" i="50"/>
  <c r="I40" i="50"/>
  <c r="H40" i="50"/>
  <c r="G40" i="50"/>
  <c r="F40" i="50"/>
  <c r="E40" i="50"/>
  <c r="D40" i="50"/>
  <c r="C40" i="50"/>
  <c r="L39" i="50"/>
  <c r="L38" i="50"/>
  <c r="L37" i="50"/>
  <c r="L36" i="50"/>
  <c r="L35" i="50"/>
  <c r="L34" i="50"/>
  <c r="L33" i="50"/>
  <c r="L32" i="50"/>
  <c r="L31" i="50"/>
  <c r="L30" i="50"/>
  <c r="L29" i="50"/>
  <c r="L28" i="50"/>
  <c r="L27" i="50"/>
  <c r="L26" i="50"/>
  <c r="L25" i="50"/>
  <c r="L24" i="50"/>
  <c r="L23" i="50"/>
  <c r="L22" i="50"/>
  <c r="L21" i="50"/>
  <c r="L20" i="50"/>
  <c r="L19" i="50"/>
  <c r="L18" i="50"/>
  <c r="L17" i="50"/>
  <c r="L16" i="50"/>
  <c r="L15" i="50"/>
  <c r="L14" i="50"/>
  <c r="L13" i="50"/>
  <c r="L12" i="50"/>
  <c r="B12" i="50"/>
  <c r="B13" i="50" s="1"/>
  <c r="B14" i="50" s="1"/>
  <c r="B15" i="50" s="1"/>
  <c r="B16" i="50" s="1"/>
  <c r="B17" i="50" s="1"/>
  <c r="B18" i="50" s="1"/>
  <c r="B19" i="50" s="1"/>
  <c r="B20" i="50" s="1"/>
  <c r="B21" i="50" s="1"/>
  <c r="B22" i="50" s="1"/>
  <c r="B23" i="50" s="1"/>
  <c r="B24" i="50" s="1"/>
  <c r="B25" i="50" s="1"/>
  <c r="B26" i="50" s="1"/>
  <c r="B27" i="50" s="1"/>
  <c r="B28" i="50" s="1"/>
  <c r="B29" i="50" s="1"/>
  <c r="B30" i="50" s="1"/>
  <c r="B31" i="50" s="1"/>
  <c r="B32" i="50" s="1"/>
  <c r="B33" i="50" s="1"/>
  <c r="B34" i="50" s="1"/>
  <c r="B35" i="50" s="1"/>
  <c r="B36" i="50" s="1"/>
  <c r="B37" i="50" s="1"/>
  <c r="B38" i="50" s="1"/>
  <c r="B39" i="50" s="1"/>
  <c r="L11" i="50"/>
  <c r="B11" i="50"/>
  <c r="L10" i="50"/>
  <c r="L40" i="50" s="1"/>
  <c r="L41" i="50" s="1"/>
  <c r="J41" i="50" s="1"/>
  <c r="B10" i="50"/>
  <c r="L9" i="50"/>
  <c r="K40" i="49"/>
  <c r="J40" i="49"/>
  <c r="I40" i="49"/>
  <c r="H40" i="49"/>
  <c r="G40" i="49"/>
  <c r="F40" i="49"/>
  <c r="E40" i="49"/>
  <c r="D40" i="49"/>
  <c r="C40" i="49"/>
  <c r="L39" i="49"/>
  <c r="L38" i="49"/>
  <c r="L37" i="49"/>
  <c r="L36" i="49"/>
  <c r="L35" i="49"/>
  <c r="L34" i="49"/>
  <c r="L33" i="49"/>
  <c r="L32" i="49"/>
  <c r="L31" i="49"/>
  <c r="L30" i="49"/>
  <c r="L29" i="49"/>
  <c r="L28" i="49"/>
  <c r="L27" i="49"/>
  <c r="L26" i="49"/>
  <c r="L25" i="49"/>
  <c r="L24" i="49"/>
  <c r="L23" i="49"/>
  <c r="L22" i="49"/>
  <c r="L21" i="49"/>
  <c r="L20" i="49"/>
  <c r="L19" i="49"/>
  <c r="L18" i="49"/>
  <c r="L17" i="49"/>
  <c r="L16" i="49"/>
  <c r="L15" i="49"/>
  <c r="L14" i="49"/>
  <c r="L13" i="49"/>
  <c r="L12" i="49"/>
  <c r="L11" i="49"/>
  <c r="L10" i="49"/>
  <c r="L40" i="49" s="1"/>
  <c r="L41" i="49" s="1"/>
  <c r="J41" i="49" s="1"/>
  <c r="B10" i="49"/>
  <c r="B11" i="49" s="1"/>
  <c r="B12" i="49" s="1"/>
  <c r="B13" i="49" s="1"/>
  <c r="B14" i="49" s="1"/>
  <c r="B15" i="49" s="1"/>
  <c r="B16" i="49" s="1"/>
  <c r="B17" i="49" s="1"/>
  <c r="B18" i="49" s="1"/>
  <c r="B19" i="49" s="1"/>
  <c r="B20" i="49" s="1"/>
  <c r="B21" i="49" s="1"/>
  <c r="B22" i="49" s="1"/>
  <c r="B23" i="49" s="1"/>
  <c r="B24" i="49" s="1"/>
  <c r="B25" i="49" s="1"/>
  <c r="B26" i="49" s="1"/>
  <c r="B27" i="49" s="1"/>
  <c r="B28" i="49" s="1"/>
  <c r="B29" i="49" s="1"/>
  <c r="B30" i="49" s="1"/>
  <c r="B31" i="49" s="1"/>
  <c r="B32" i="49" s="1"/>
  <c r="B33" i="49" s="1"/>
  <c r="B34" i="49" s="1"/>
  <c r="B35" i="49" s="1"/>
  <c r="B36" i="49" s="1"/>
  <c r="B37" i="49" s="1"/>
  <c r="B38" i="49" s="1"/>
  <c r="B39" i="49" s="1"/>
  <c r="L9" i="49"/>
  <c r="K40" i="48"/>
  <c r="J40" i="48"/>
  <c r="I40" i="48"/>
  <c r="H40" i="48"/>
  <c r="G40" i="48"/>
  <c r="F40" i="48"/>
  <c r="E40" i="48"/>
  <c r="D40" i="48"/>
  <c r="C40" i="48"/>
  <c r="L39" i="48"/>
  <c r="L38" i="48"/>
  <c r="L37" i="48"/>
  <c r="L36" i="48"/>
  <c r="L35" i="48"/>
  <c r="L34" i="48"/>
  <c r="L33" i="48"/>
  <c r="L32" i="48"/>
  <c r="L31" i="48"/>
  <c r="L30" i="48"/>
  <c r="L29" i="48"/>
  <c r="L28" i="48"/>
  <c r="L27" i="48"/>
  <c r="L26" i="48"/>
  <c r="L25" i="48"/>
  <c r="L24" i="48"/>
  <c r="L23" i="48"/>
  <c r="L22" i="48"/>
  <c r="L21" i="48"/>
  <c r="L20" i="48"/>
  <c r="L19" i="48"/>
  <c r="L18" i="48"/>
  <c r="L17" i="48"/>
  <c r="L16" i="48"/>
  <c r="L15" i="48"/>
  <c r="L14" i="48"/>
  <c r="L13" i="48"/>
  <c r="L12" i="48"/>
  <c r="L11" i="48"/>
  <c r="L10" i="48"/>
  <c r="B10" i="48"/>
  <c r="B11" i="48" s="1"/>
  <c r="B12" i="48" s="1"/>
  <c r="B13" i="48" s="1"/>
  <c r="B14" i="48" s="1"/>
  <c r="B15" i="48" s="1"/>
  <c r="B16" i="48" s="1"/>
  <c r="B17" i="48" s="1"/>
  <c r="B18" i="48" s="1"/>
  <c r="B19" i="48" s="1"/>
  <c r="B20" i="48" s="1"/>
  <c r="B21" i="48" s="1"/>
  <c r="B22" i="48" s="1"/>
  <c r="B23" i="48" s="1"/>
  <c r="B24" i="48" s="1"/>
  <c r="B25" i="48" s="1"/>
  <c r="B26" i="48" s="1"/>
  <c r="B27" i="48" s="1"/>
  <c r="B28" i="48" s="1"/>
  <c r="B29" i="48" s="1"/>
  <c r="B30" i="48" s="1"/>
  <c r="B31" i="48" s="1"/>
  <c r="B32" i="48" s="1"/>
  <c r="B33" i="48" s="1"/>
  <c r="B34" i="48" s="1"/>
  <c r="B35" i="48" s="1"/>
  <c r="B36" i="48" s="1"/>
  <c r="B37" i="48" s="1"/>
  <c r="B38" i="48" s="1"/>
  <c r="B39" i="48" s="1"/>
  <c r="L9" i="48"/>
  <c r="L40" i="48" s="1"/>
  <c r="L41" i="48" s="1"/>
  <c r="J41" i="48" s="1"/>
  <c r="K40" i="47"/>
  <c r="J40" i="47"/>
  <c r="I40" i="47"/>
  <c r="H40" i="47"/>
  <c r="G40" i="47"/>
  <c r="F40" i="47"/>
  <c r="E40" i="47"/>
  <c r="D40" i="47"/>
  <c r="C40" i="47"/>
  <c r="L39" i="47"/>
  <c r="L38" i="47"/>
  <c r="L37" i="47"/>
  <c r="L36" i="47"/>
  <c r="L35" i="47"/>
  <c r="L34" i="47"/>
  <c r="L33" i="47"/>
  <c r="L32" i="47"/>
  <c r="L31" i="47"/>
  <c r="L30" i="47"/>
  <c r="L29" i="47"/>
  <c r="L28" i="47"/>
  <c r="L27" i="47"/>
  <c r="L26" i="47"/>
  <c r="L25" i="47"/>
  <c r="L24" i="47"/>
  <c r="L23" i="47"/>
  <c r="L22" i="47"/>
  <c r="L21" i="47"/>
  <c r="L20" i="47"/>
  <c r="L19" i="47"/>
  <c r="L18" i="47"/>
  <c r="L17" i="47"/>
  <c r="L16" i="47"/>
  <c r="L15" i="47"/>
  <c r="L14" i="47"/>
  <c r="L13" i="47"/>
  <c r="L12" i="47"/>
  <c r="L11" i="47"/>
  <c r="L10" i="47"/>
  <c r="B10" i="47"/>
  <c r="B11" i="47" s="1"/>
  <c r="B12" i="47" s="1"/>
  <c r="B13" i="47" s="1"/>
  <c r="B14" i="47" s="1"/>
  <c r="B15" i="47" s="1"/>
  <c r="B16" i="47" s="1"/>
  <c r="B17" i="47" s="1"/>
  <c r="B18" i="47" s="1"/>
  <c r="B19" i="47" s="1"/>
  <c r="B20" i="47" s="1"/>
  <c r="B21" i="47" s="1"/>
  <c r="B22" i="47" s="1"/>
  <c r="B23" i="47" s="1"/>
  <c r="B24" i="47" s="1"/>
  <c r="B25" i="47" s="1"/>
  <c r="B26" i="47" s="1"/>
  <c r="B27" i="47" s="1"/>
  <c r="B28" i="47" s="1"/>
  <c r="B29" i="47" s="1"/>
  <c r="B30" i="47" s="1"/>
  <c r="B31" i="47" s="1"/>
  <c r="B32" i="47" s="1"/>
  <c r="B33" i="47" s="1"/>
  <c r="B34" i="47" s="1"/>
  <c r="B35" i="47" s="1"/>
  <c r="B36" i="47" s="1"/>
  <c r="B37" i="47" s="1"/>
  <c r="B38" i="47" s="1"/>
  <c r="B39" i="47" s="1"/>
  <c r="L9" i="47"/>
  <c r="L40" i="47" s="1"/>
  <c r="L41" i="47" s="1"/>
  <c r="J41" i="47" s="1"/>
  <c r="K40" i="46"/>
  <c r="J40" i="46"/>
  <c r="I40" i="46"/>
  <c r="H40" i="46"/>
  <c r="G40" i="46"/>
  <c r="F40" i="46"/>
  <c r="E40" i="46"/>
  <c r="D40" i="46"/>
  <c r="C40" i="46"/>
  <c r="L39" i="46"/>
  <c r="L38" i="46"/>
  <c r="L37" i="46"/>
  <c r="L36" i="46"/>
  <c r="L35" i="46"/>
  <c r="L34" i="46"/>
  <c r="L33" i="46"/>
  <c r="L32" i="46"/>
  <c r="L31" i="46"/>
  <c r="L30" i="46"/>
  <c r="L29" i="46"/>
  <c r="L28" i="46"/>
  <c r="L27" i="46"/>
  <c r="L26" i="46"/>
  <c r="L25" i="46"/>
  <c r="L24" i="46"/>
  <c r="L23" i="46"/>
  <c r="L22" i="46"/>
  <c r="L21" i="46"/>
  <c r="L20" i="46"/>
  <c r="L19" i="46"/>
  <c r="L18" i="46"/>
  <c r="L17" i="46"/>
  <c r="L16" i="46"/>
  <c r="L15" i="46"/>
  <c r="L14" i="46"/>
  <c r="L13" i="46"/>
  <c r="L12" i="46"/>
  <c r="L11" i="46"/>
  <c r="L10" i="46"/>
  <c r="B10" i="46"/>
  <c r="B11" i="46" s="1"/>
  <c r="B12" i="46" s="1"/>
  <c r="B13" i="46" s="1"/>
  <c r="B14" i="46" s="1"/>
  <c r="B15" i="46" s="1"/>
  <c r="B16" i="46" s="1"/>
  <c r="B17" i="46" s="1"/>
  <c r="B18" i="46" s="1"/>
  <c r="B19" i="46" s="1"/>
  <c r="B20" i="46" s="1"/>
  <c r="B21" i="46" s="1"/>
  <c r="B22" i="46" s="1"/>
  <c r="B23" i="46" s="1"/>
  <c r="B24" i="46" s="1"/>
  <c r="B25" i="46" s="1"/>
  <c r="B26" i="46" s="1"/>
  <c r="B27" i="46" s="1"/>
  <c r="B28" i="46" s="1"/>
  <c r="B29" i="46" s="1"/>
  <c r="B30" i="46" s="1"/>
  <c r="B31" i="46" s="1"/>
  <c r="B32" i="46" s="1"/>
  <c r="B33" i="46" s="1"/>
  <c r="B34" i="46" s="1"/>
  <c r="B35" i="46" s="1"/>
  <c r="B36" i="46" s="1"/>
  <c r="B37" i="46" s="1"/>
  <c r="B38" i="46" s="1"/>
  <c r="B39" i="46" s="1"/>
  <c r="L9" i="46"/>
  <c r="K40" i="43"/>
  <c r="J40" i="43"/>
  <c r="I40" i="43"/>
  <c r="H40" i="43"/>
  <c r="G40" i="43"/>
  <c r="F40" i="43"/>
  <c r="E40" i="43"/>
  <c r="D40" i="43"/>
  <c r="C40" i="43"/>
  <c r="L39" i="43"/>
  <c r="L38" i="43"/>
  <c r="L37" i="43"/>
  <c r="L36" i="43"/>
  <c r="L35" i="43"/>
  <c r="L34" i="43"/>
  <c r="L33" i="43"/>
  <c r="L32" i="43"/>
  <c r="L31" i="43"/>
  <c r="L30" i="43"/>
  <c r="L29" i="43"/>
  <c r="L28" i="43"/>
  <c r="L27" i="43"/>
  <c r="L26" i="43"/>
  <c r="L25" i="43"/>
  <c r="L24" i="43"/>
  <c r="L23" i="43"/>
  <c r="L22" i="43"/>
  <c r="L21" i="43"/>
  <c r="L20" i="43"/>
  <c r="L19" i="43"/>
  <c r="L18" i="43"/>
  <c r="L17" i="43"/>
  <c r="L16" i="43"/>
  <c r="L15" i="43"/>
  <c r="L14" i="43"/>
  <c r="L13" i="43"/>
  <c r="L12" i="43"/>
  <c r="L11" i="43"/>
  <c r="B11" i="43"/>
  <c r="B12" i="43" s="1"/>
  <c r="B13" i="43" s="1"/>
  <c r="B14" i="43" s="1"/>
  <c r="B15" i="43" s="1"/>
  <c r="B16" i="43" s="1"/>
  <c r="B17" i="43" s="1"/>
  <c r="B18" i="43" s="1"/>
  <c r="B19" i="43" s="1"/>
  <c r="B20" i="43" s="1"/>
  <c r="B21" i="43" s="1"/>
  <c r="B22" i="43" s="1"/>
  <c r="B23" i="43" s="1"/>
  <c r="B24" i="43" s="1"/>
  <c r="B25" i="43" s="1"/>
  <c r="B26" i="43" s="1"/>
  <c r="B27" i="43" s="1"/>
  <c r="B28" i="43" s="1"/>
  <c r="B29" i="43" s="1"/>
  <c r="B30" i="43" s="1"/>
  <c r="B31" i="43" s="1"/>
  <c r="B32" i="43" s="1"/>
  <c r="B33" i="43" s="1"/>
  <c r="B34" i="43" s="1"/>
  <c r="B35" i="43" s="1"/>
  <c r="B36" i="43" s="1"/>
  <c r="B37" i="43" s="1"/>
  <c r="B38" i="43" s="1"/>
  <c r="B39" i="43" s="1"/>
  <c r="L10" i="43"/>
  <c r="B10" i="43"/>
  <c r="L9" i="43"/>
  <c r="G39" i="12"/>
  <c r="L40" i="46" l="1"/>
  <c r="L41" i="46" s="1"/>
  <c r="J41" i="46" s="1"/>
  <c r="L40" i="55"/>
  <c r="L41" i="55" s="1"/>
  <c r="J41" i="55" s="1"/>
  <c r="L40" i="54"/>
  <c r="L41" i="54" s="1"/>
  <c r="J41" i="54" s="1"/>
  <c r="L40" i="53"/>
  <c r="L41" i="53" s="1"/>
  <c r="J41" i="53" s="1"/>
  <c r="L40" i="43"/>
  <c r="L41" i="43" s="1"/>
  <c r="J41" i="43" s="1"/>
  <c r="D39" i="12"/>
  <c r="L8" i="12" l="1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37" i="12"/>
  <c r="L38" i="12"/>
  <c r="K39" i="12"/>
  <c r="J39" i="12"/>
  <c r="H39" i="12"/>
  <c r="I39" i="12"/>
  <c r="F39" i="12"/>
  <c r="E39" i="12"/>
  <c r="C39" i="12"/>
  <c r="B9" i="12"/>
  <c r="B10" i="12" s="1"/>
  <c r="B11" i="12" s="1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L39" i="12" l="1"/>
  <c r="L40" i="12" s="1"/>
  <c r="J40" i="12" s="1"/>
</calcChain>
</file>

<file path=xl/sharedStrings.xml><?xml version="1.0" encoding="utf-8"?>
<sst xmlns="http://schemas.openxmlformats.org/spreadsheetml/2006/main" count="330" uniqueCount="43">
  <si>
    <t>Arbeitszeiterfassung</t>
  </si>
  <si>
    <t>Datum</t>
  </si>
  <si>
    <t>Unterschrift des Mitarbeiters</t>
  </si>
  <si>
    <t>Arbeitgeber</t>
  </si>
  <si>
    <t xml:space="preserve">Mitarbeiter - Nr. </t>
  </si>
  <si>
    <t>Mitarbeiter:</t>
  </si>
  <si>
    <t xml:space="preserve"> Stunden </t>
  </si>
  <si>
    <t xml:space="preserve">Datum </t>
  </si>
  <si>
    <t>vertragliche
Arbeitszeit</t>
  </si>
  <si>
    <t>Urlaub</t>
  </si>
  <si>
    <t>Hinweise / Anmerkungen</t>
  </si>
  <si>
    <t>Std. Abrechnung 
Gesamt</t>
  </si>
  <si>
    <t>Planung</t>
  </si>
  <si>
    <t>davon geplante Kurzarbeit</t>
  </si>
  <si>
    <t xml:space="preserve">StB. Mönnighoff </t>
  </si>
  <si>
    <t>Max Mustermann</t>
  </si>
  <si>
    <t xml:space="preserve">nicht genug Arbeit daher mehr Kug </t>
  </si>
  <si>
    <t>Vollschließung</t>
  </si>
  <si>
    <t>Kurzarbeiterstunden nach Korrektur:</t>
  </si>
  <si>
    <t>tatsächliche Arbeitszeit</t>
  </si>
  <si>
    <t>Urlaub (Std.)</t>
  </si>
  <si>
    <r>
      <t xml:space="preserve">Krank 
</t>
    </r>
    <r>
      <rPr>
        <sz val="11"/>
        <color rgb="FF3F3F3F"/>
        <rFont val="Verdana"/>
        <family val="2"/>
        <scheme val="minor"/>
      </rPr>
      <t xml:space="preserve">während gepl. Arbeitszeit </t>
    </r>
  </si>
  <si>
    <r>
      <t xml:space="preserve">Krank </t>
    </r>
    <r>
      <rPr>
        <sz val="11"/>
        <color rgb="FF3F3F3F"/>
        <rFont val="Verdana"/>
        <family val="2"/>
        <scheme val="minor"/>
      </rPr>
      <t xml:space="preserve">
während gepl. Kurzarbeit</t>
    </r>
  </si>
  <si>
    <t>Krank bei geplanter Arbeit</t>
  </si>
  <si>
    <t xml:space="preserve">Krank bei anteiliger Tagesplanung </t>
  </si>
  <si>
    <t xml:space="preserve">1 Überstunde muss mit anderen Zeiten Kurzarbeit verrechnet werden  </t>
  </si>
  <si>
    <t>gemischter geteilter Tag  Arbeit/KUG</t>
  </si>
  <si>
    <t>Mehr gearbeitet als geplant - Hierdurch weniger KUG</t>
  </si>
  <si>
    <t>Krank bei Vollschließung</t>
  </si>
  <si>
    <t>ganzen Tag nicht eingeplannt (Kurzarbeit)</t>
  </si>
  <si>
    <t>Krank und Arbeitnehmer nicht gelpant</t>
  </si>
  <si>
    <t>Krank an Tag bei dem Arbeit geplant war</t>
  </si>
  <si>
    <t>Vollbeschäftigung</t>
  </si>
  <si>
    <t>tat nicht gearbeitet / Feiertag</t>
  </si>
  <si>
    <t xml:space="preserve">Urlaub </t>
  </si>
  <si>
    <t>tatsächliche Dokumentierung</t>
  </si>
  <si>
    <t>Feiertags
stunden</t>
  </si>
  <si>
    <t>davon (geplante) Arbeitszeit</t>
  </si>
  <si>
    <t>Feiertag</t>
  </si>
  <si>
    <t>Unterschrift des Arbeitgebers</t>
  </si>
  <si>
    <t>tatsächliche 
Kurzarbeit</t>
  </si>
  <si>
    <r>
      <t xml:space="preserve">Krank 
</t>
    </r>
    <r>
      <rPr>
        <sz val="11"/>
        <color rgb="FF3F3F3F"/>
        <rFont val="Verdana"/>
        <family val="2"/>
        <scheme val="minor"/>
      </rPr>
      <t xml:space="preserve">während gepl.
Arbeitszeit </t>
    </r>
  </si>
  <si>
    <t>Feiertags
(Std.)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</si>
</sst>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&quot;€&quot;* #,##0_);_(&quot;€&quot;* \(#,##0\);_(&quot;€&quot;* &quot;-&quot;_);_(@_)"/>
    <numFmt numFmtId="165" formatCode="_(&quot;€&quot;* #,##0.00_);_(&quot;€&quot;* \(#,##0.00\);_(&quot;€&quot;* &quot;-&quot;??_);_(@_)"/>
    <numFmt numFmtId="166" formatCode="_(* #,##0_);_(* \(#,##0\);_(* &quot;-&quot;_);_(@_)"/>
    <numFmt numFmtId="167" formatCode="_(* #,##0.00_);_(* \(#,##0.00\);_(* &quot;-&quot;??_);_(@_)"/>
    <numFmt numFmtId="168" formatCode="[&lt;=9999999]###\-####;\(###\)\ ###\-####"/>
    <numFmt numFmtId="169" formatCode="#,##0.00_ ;[Red]\-#,##0.00\ "/>
    <numFmt numFmtId="170" formatCode="[$-F800]dd\,\ mm\ dd\,\ yyyy"/>
  </numFmts>
  <fonts count="23" x14ac:knownFonts="1">
    <font>
      <sz val="11"/>
      <color theme="1"/>
      <name val="Verdana"/>
      <family val="2"/>
      <scheme val="minor"/>
    </font>
    <font>
      <sz val="10"/>
      <color theme="1"/>
      <name val="Arial"/>
      <family val="2"/>
    </font>
    <font>
      <b/>
      <sz val="11"/>
      <color theme="1"/>
      <name val="Verdana"/>
      <family val="2"/>
      <scheme val="minor"/>
    </font>
    <font>
      <sz val="24"/>
      <color theme="9" tint="-0.24994659260841701"/>
      <name val="Verdana"/>
      <family val="2"/>
      <scheme val="major"/>
    </font>
    <font>
      <sz val="12"/>
      <color theme="2" tint="-0.749961851863155"/>
      <name val="Verdana"/>
      <family val="2"/>
      <scheme val="minor"/>
    </font>
    <font>
      <sz val="11"/>
      <color theme="2" tint="-0.749961851863155"/>
      <name val="Verdana"/>
      <family val="2"/>
      <scheme val="minor"/>
    </font>
    <font>
      <sz val="11"/>
      <color theme="1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sz val="11"/>
      <color theme="0"/>
      <name val="Verdana"/>
      <family val="2"/>
      <scheme val="minor"/>
    </font>
    <font>
      <sz val="11"/>
      <color theme="1"/>
      <name val="Verdana"/>
      <family val="2"/>
      <scheme val="minor"/>
    </font>
    <font>
      <b/>
      <sz val="12"/>
      <color theme="2" tint="-0.749961851863155"/>
      <name val="Verdana"/>
      <family val="2"/>
      <scheme val="minor"/>
    </font>
    <font>
      <b/>
      <sz val="11"/>
      <color theme="2" tint="-0.749961851863155"/>
      <name val="Verdana"/>
      <family val="2"/>
      <scheme val="minor"/>
    </font>
    <font>
      <b/>
      <u val="singleAccounting"/>
      <sz val="11"/>
      <color theme="1"/>
      <name val="Verdana"/>
      <family val="2"/>
      <scheme val="minor"/>
    </font>
    <font>
      <sz val="11"/>
      <color rgb="FF3F3F3F"/>
      <name val="Verdana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theme="2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medium">
        <color indexed="64"/>
      </right>
      <top/>
      <bottom style="thin">
        <color rgb="FF3F3F3F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3F3F3F"/>
      </right>
      <top/>
      <bottom style="thin">
        <color rgb="FF3F3F3F"/>
      </bottom>
      <diagonal/>
    </border>
    <border>
      <left style="medium">
        <color indexed="64"/>
      </left>
      <right/>
      <top/>
      <bottom/>
      <diagonal/>
    </border>
  </borders>
  <cellStyleXfs count="53">
    <xf numFmtId="0" fontId="0" fillId="0" borderId="0">
      <alignment vertical="center" wrapText="1"/>
    </xf>
    <xf numFmtId="165" fontId="1" fillId="0" borderId="0" applyFont="0" applyFill="0" applyBorder="0" applyProtection="0">
      <alignment horizontal="center" vertical="center"/>
    </xf>
    <xf numFmtId="0" fontId="3" fillId="0" borderId="0" applyNumberFormat="0" applyFill="0" applyBorder="0" applyProtection="0">
      <alignment horizontal="right" vertical="top"/>
    </xf>
    <xf numFmtId="0" fontId="4" fillId="0" borderId="0" applyNumberFormat="0" applyFill="0" applyBorder="0" applyProtection="0">
      <alignment wrapText="1"/>
    </xf>
    <xf numFmtId="0" fontId="5" fillId="0" borderId="0" applyNumberFormat="0" applyFill="0" applyBorder="0" applyProtection="0">
      <alignment wrapText="1"/>
    </xf>
    <xf numFmtId="0" fontId="6" fillId="0" borderId="2" applyNumberFormat="0" applyFont="0" applyFill="0" applyAlignment="0" applyProtection="0"/>
    <xf numFmtId="0" fontId="6" fillId="0" borderId="1" applyNumberFormat="0" applyFont="0" applyAlignment="0" applyProtection="0"/>
    <xf numFmtId="0" fontId="2" fillId="2" borderId="3" applyNumberFormat="0" applyProtection="0">
      <alignment horizontal="left" vertical="center"/>
    </xf>
    <xf numFmtId="14" fontId="6" fillId="0" borderId="0" applyFont="0" applyFill="0" applyBorder="0">
      <alignment horizontal="left"/>
    </xf>
    <xf numFmtId="2" fontId="6" fillId="0" borderId="0" applyFont="0" applyFill="0" applyBorder="0">
      <alignment horizontal="center" vertical="center"/>
    </xf>
    <xf numFmtId="0" fontId="5" fillId="0" borderId="0" applyNumberFormat="0" applyFill="0" applyBorder="0" applyProtection="0">
      <alignment horizontal="left" wrapText="1"/>
    </xf>
    <xf numFmtId="0" fontId="5" fillId="0" borderId="0" applyNumberFormat="0" applyFill="0" applyBorder="0" applyProtection="0">
      <alignment horizontal="left" wrapText="1"/>
    </xf>
    <xf numFmtId="168" fontId="6" fillId="0" borderId="0" applyFont="0" applyFill="0" applyBorder="0">
      <alignment horizontal="left"/>
    </xf>
    <xf numFmtId="14" fontId="6" fillId="0" borderId="0" applyFont="0" applyFill="0" applyBorder="0" applyAlignment="0">
      <alignment vertical="center" wrapText="1"/>
    </xf>
    <xf numFmtId="16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5" applyNumberFormat="0" applyAlignment="0" applyProtection="0"/>
    <xf numFmtId="0" fontId="12" fillId="6" borderId="2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17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7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17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17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17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</cellStyleXfs>
  <cellXfs count="80">
    <xf numFmtId="0" fontId="0" fillId="0" borderId="0" xfId="0">
      <alignment vertical="center" wrapText="1"/>
    </xf>
    <xf numFmtId="0" fontId="5" fillId="0" borderId="0" xfId="4" applyBorder="1">
      <alignment wrapText="1"/>
    </xf>
    <xf numFmtId="0" fontId="0" fillId="0" borderId="0" xfId="0">
      <alignment vertical="center" wrapText="1"/>
    </xf>
    <xf numFmtId="170" fontId="0" fillId="0" borderId="0" xfId="0" applyNumberFormat="1" applyFont="1" applyFill="1" applyBorder="1" applyAlignment="1">
      <alignment horizontal="left" vertical="center" wrapText="1"/>
    </xf>
    <xf numFmtId="0" fontId="2" fillId="0" borderId="0" xfId="0" applyFont="1">
      <alignment vertical="center" wrapText="1"/>
    </xf>
    <xf numFmtId="2" fontId="2" fillId="0" borderId="0" xfId="9" applyNumberFormat="1" applyFont="1" applyFill="1" applyBorder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 wrapText="1"/>
    </xf>
    <xf numFmtId="167" fontId="0" fillId="0" borderId="0" xfId="0" applyNumberFormat="1" applyFont="1" applyFill="1" applyAlignment="1" applyProtection="1">
      <alignment horizontal="center" vertical="center"/>
    </xf>
    <xf numFmtId="0" fontId="0" fillId="0" borderId="0" xfId="0" applyProtection="1">
      <alignment vertical="center" wrapText="1"/>
      <protection locked="0"/>
    </xf>
    <xf numFmtId="0" fontId="5" fillId="0" borderId="0" xfId="4" applyFill="1" applyBorder="1" applyProtection="1">
      <alignment wrapText="1"/>
      <protection locked="0"/>
    </xf>
    <xf numFmtId="0" fontId="5" fillId="0" borderId="0" xfId="6" applyFont="1" applyBorder="1" applyAlignment="1" applyProtection="1">
      <alignment wrapText="1"/>
      <protection locked="0"/>
    </xf>
    <xf numFmtId="0" fontId="0" fillId="0" borderId="0" xfId="0" applyBorder="1" applyProtection="1">
      <alignment vertical="center" wrapText="1"/>
      <protection locked="0"/>
    </xf>
    <xf numFmtId="168" fontId="5" fillId="0" borderId="0" xfId="12" applyFont="1" applyBorder="1" applyAlignment="1" applyProtection="1">
      <protection locked="0"/>
    </xf>
    <xf numFmtId="0" fontId="5" fillId="0" borderId="0" xfId="4" applyBorder="1" applyProtection="1">
      <alignment wrapText="1"/>
      <protection locked="0"/>
    </xf>
    <xf numFmtId="168" fontId="20" fillId="0" borderId="0" xfId="12" applyFont="1" applyBorder="1" applyAlignment="1" applyProtection="1">
      <protection locked="0"/>
    </xf>
    <xf numFmtId="17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Alignment="1">
      <alignment horizontal="center" vertical="center" wrapText="1"/>
    </xf>
    <xf numFmtId="0" fontId="0" fillId="0" borderId="0" xfId="9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9" applyNumberFormat="1" applyFont="1" applyFill="1" applyBorder="1" applyAlignment="1" applyProtection="1">
      <alignment horizontal="center" vertical="center" wrapText="1"/>
      <protection locked="0"/>
    </xf>
    <xf numFmtId="167" fontId="21" fillId="0" borderId="8" xfId="0" applyNumberFormat="1" applyFont="1" applyBorder="1" applyAlignment="1">
      <alignment horizontal="center" vertical="center" wrapText="1"/>
    </xf>
    <xf numFmtId="169" fontId="0" fillId="0" borderId="0" xfId="9" applyNumberFormat="1" applyFont="1" applyFill="1" applyBorder="1" applyAlignment="1" applyProtection="1">
      <alignment horizontal="center" vertical="center"/>
      <protection locked="0"/>
    </xf>
    <xf numFmtId="169" fontId="18" fillId="0" borderId="0" xfId="9" applyNumberFormat="1" applyFont="1" applyFill="1" applyBorder="1" applyAlignment="1" applyProtection="1">
      <alignment horizontal="center" vertical="center"/>
      <protection locked="0"/>
    </xf>
    <xf numFmtId="0" fontId="5" fillId="0" borderId="0" xfId="12" applyNumberFormat="1" applyFont="1" applyBorder="1" applyAlignment="1" applyProtection="1">
      <alignment horizontal="center" wrapText="1"/>
      <protection locked="0"/>
    </xf>
    <xf numFmtId="0" fontId="0" fillId="0" borderId="0" xfId="0" applyAlignment="1">
      <alignment horizontal="center" vertical="center" wrapText="1"/>
    </xf>
    <xf numFmtId="0" fontId="4" fillId="0" borderId="0" xfId="3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4" fillId="0" borderId="8" xfId="3" applyBorder="1" applyAlignment="1" applyProtection="1">
      <alignment vertical="center" wrapText="1"/>
      <protection locked="0"/>
    </xf>
    <xf numFmtId="167" fontId="21" fillId="0" borderId="0" xfId="0" applyNumberFormat="1" applyFont="1" applyBorder="1" applyAlignment="1">
      <alignment horizontal="center" vertical="center" wrapText="1"/>
    </xf>
    <xf numFmtId="167" fontId="2" fillId="0" borderId="0" xfId="0" applyNumberFormat="1" applyFont="1" applyFill="1" applyAlignment="1" applyProtection="1">
      <alignment horizontal="right" vertical="center"/>
    </xf>
    <xf numFmtId="167" fontId="2" fillId="0" borderId="0" xfId="0" applyNumberFormat="1" applyFont="1" applyFill="1" applyAlignment="1" applyProtection="1">
      <alignment horizontal="center" vertical="center"/>
    </xf>
    <xf numFmtId="0" fontId="19" fillId="0" borderId="8" xfId="6" applyFont="1" applyBorder="1" applyAlignment="1" applyProtection="1">
      <alignment vertical="center" wrapText="1"/>
      <protection locked="0"/>
    </xf>
    <xf numFmtId="0" fontId="19" fillId="0" borderId="8" xfId="6" applyFont="1" applyBorder="1" applyAlignment="1" applyProtection="1">
      <alignment vertical="center"/>
      <protection locked="0"/>
    </xf>
    <xf numFmtId="0" fontId="0" fillId="0" borderId="8" xfId="0" applyBorder="1">
      <alignment vertical="center" wrapText="1"/>
    </xf>
    <xf numFmtId="0" fontId="0" fillId="0" borderId="8" xfId="6" applyFont="1" applyBorder="1" applyAlignment="1">
      <alignment vertical="center" wrapText="1"/>
    </xf>
    <xf numFmtId="0" fontId="4" fillId="0" borderId="0" xfId="3" applyBorder="1" applyAlignment="1" applyProtection="1">
      <alignment horizontal="right" vertical="center" wrapText="1"/>
      <protection locked="0"/>
    </xf>
    <xf numFmtId="0" fontId="0" fillId="0" borderId="0" xfId="6" applyFont="1" applyBorder="1" applyAlignment="1">
      <alignment vertical="center" wrapText="1"/>
    </xf>
    <xf numFmtId="0" fontId="0" fillId="0" borderId="0" xfId="0" applyBorder="1">
      <alignment vertical="center" wrapText="1"/>
    </xf>
    <xf numFmtId="0" fontId="0" fillId="0" borderId="0" xfId="0" applyAlignment="1">
      <alignment vertical="center" wrapText="1"/>
    </xf>
    <xf numFmtId="167" fontId="21" fillId="0" borderId="8" xfId="0" applyNumberFormat="1" applyFont="1" applyBorder="1" applyAlignment="1">
      <alignment vertical="center" wrapText="1"/>
    </xf>
    <xf numFmtId="0" fontId="4" fillId="0" borderId="8" xfId="6" applyFont="1" applyBorder="1" applyAlignment="1" applyProtection="1">
      <alignment vertical="center" wrapText="1"/>
      <protection locked="0"/>
    </xf>
    <xf numFmtId="0" fontId="4" fillId="0" borderId="8" xfId="6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11" fillId="32" borderId="10" xfId="23" applyFill="1" applyBorder="1" applyAlignment="1">
      <alignment vertical="center" wrapText="1"/>
    </xf>
    <xf numFmtId="0" fontId="11" fillId="32" borderId="10" xfId="23" applyFill="1" applyBorder="1" applyAlignment="1">
      <alignment horizontal="left" vertical="center" wrapText="1"/>
    </xf>
    <xf numFmtId="0" fontId="20" fillId="32" borderId="9" xfId="6" applyFont="1" applyFill="1" applyBorder="1" applyAlignment="1">
      <alignment wrapText="1"/>
    </xf>
    <xf numFmtId="0" fontId="20" fillId="32" borderId="12" xfId="6" applyFont="1" applyFill="1" applyBorder="1" applyAlignment="1">
      <alignment wrapText="1"/>
    </xf>
    <xf numFmtId="0" fontId="20" fillId="32" borderId="11" xfId="4" applyFont="1" applyFill="1" applyBorder="1" applyAlignment="1">
      <alignment vertical="center" wrapText="1"/>
    </xf>
    <xf numFmtId="0" fontId="11" fillId="6" borderId="10" xfId="23" applyBorder="1" applyAlignment="1">
      <alignment vertical="center" wrapText="1"/>
    </xf>
    <xf numFmtId="0" fontId="11" fillId="6" borderId="10" xfId="23" applyBorder="1" applyAlignment="1">
      <alignment horizontal="left" vertical="center" wrapText="1"/>
    </xf>
    <xf numFmtId="0" fontId="11" fillId="6" borderId="10" xfId="23" applyBorder="1" applyAlignment="1">
      <alignment horizontal="center" vertical="center" wrapText="1"/>
    </xf>
    <xf numFmtId="0" fontId="11" fillId="6" borderId="10" xfId="23" applyNumberFormat="1" applyBorder="1" applyAlignment="1">
      <alignment horizontal="center" vertical="center" wrapText="1"/>
    </xf>
    <xf numFmtId="0" fontId="5" fillId="33" borderId="11" xfId="6" applyFont="1" applyFill="1" applyBorder="1" applyAlignment="1">
      <alignment vertical="center"/>
    </xf>
    <xf numFmtId="0" fontId="0" fillId="33" borderId="9" xfId="0" applyFill="1" applyBorder="1" applyAlignment="1">
      <alignment vertical="center"/>
    </xf>
    <xf numFmtId="0" fontId="5" fillId="33" borderId="9" xfId="6" applyFont="1" applyFill="1" applyBorder="1" applyAlignment="1">
      <alignment vertical="center"/>
    </xf>
    <xf numFmtId="0" fontId="2" fillId="33" borderId="9" xfId="0" applyFont="1" applyFill="1" applyBorder="1" applyAlignment="1">
      <alignment vertical="center"/>
    </xf>
    <xf numFmtId="0" fontId="0" fillId="33" borderId="12" xfId="0" applyNumberFormat="1" applyFont="1" applyFill="1" applyBorder="1" applyAlignment="1">
      <alignment horizontal="center" vertical="center"/>
    </xf>
    <xf numFmtId="167" fontId="0" fillId="0" borderId="13" xfId="0" applyNumberFormat="1" applyFont="1" applyFill="1" applyBorder="1" applyAlignment="1">
      <alignment horizontal="center" vertical="center" wrapText="1"/>
    </xf>
    <xf numFmtId="167" fontId="21" fillId="0" borderId="14" xfId="0" applyNumberFormat="1" applyFont="1" applyBorder="1" applyAlignment="1">
      <alignment horizontal="center" vertical="center" wrapText="1"/>
    </xf>
    <xf numFmtId="167" fontId="0" fillId="0" borderId="14" xfId="0" applyNumberFormat="1" applyFont="1" applyFill="1" applyBorder="1" applyAlignment="1" applyProtection="1">
      <alignment horizontal="center" vertical="center"/>
    </xf>
    <xf numFmtId="167" fontId="21" fillId="0" borderId="14" xfId="0" applyNumberFormat="1" applyFont="1" applyBorder="1" applyAlignment="1">
      <alignment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11" fillId="6" borderId="16" xfId="23" applyBorder="1" applyAlignment="1">
      <alignment vertical="center" wrapText="1"/>
    </xf>
    <xf numFmtId="0" fontId="20" fillId="32" borderId="17" xfId="6" applyFont="1" applyFill="1" applyBorder="1" applyAlignment="1">
      <alignment wrapText="1"/>
    </xf>
    <xf numFmtId="0" fontId="11" fillId="32" borderId="18" xfId="23" applyFill="1" applyBorder="1" applyAlignment="1">
      <alignment horizontal="left" vertical="center" wrapText="1"/>
    </xf>
    <xf numFmtId="169" fontId="0" fillId="0" borderId="19" xfId="9" applyNumberFormat="1" applyFont="1" applyFill="1" applyBorder="1" applyAlignment="1" applyProtection="1">
      <alignment horizontal="center" vertical="center"/>
      <protection locked="0"/>
    </xf>
    <xf numFmtId="167" fontId="0" fillId="0" borderId="15" xfId="0" applyNumberFormat="1" applyFont="1" applyFill="1" applyBorder="1" applyAlignment="1" applyProtection="1">
      <alignment horizontal="center" vertical="center"/>
    </xf>
    <xf numFmtId="0" fontId="20" fillId="32" borderId="20" xfId="4" applyFont="1" applyFill="1" applyBorder="1" applyAlignment="1">
      <alignment vertical="center" wrapText="1"/>
    </xf>
    <xf numFmtId="0" fontId="11" fillId="32" borderId="21" xfId="23" applyFill="1" applyBorder="1" applyAlignment="1">
      <alignment vertical="center" wrapText="1"/>
    </xf>
    <xf numFmtId="170" fontId="0" fillId="0" borderId="22" xfId="0" applyNumberFormat="1" applyFont="1" applyFill="1" applyBorder="1" applyAlignment="1" applyProtection="1">
      <alignment horizontal="left" vertical="center" wrapText="1"/>
      <protection locked="0"/>
    </xf>
    <xf numFmtId="170" fontId="0" fillId="0" borderId="22" xfId="0" applyNumberFormat="1" applyFont="1" applyFill="1" applyBorder="1" applyAlignment="1">
      <alignment horizontal="left" vertical="center" wrapText="1"/>
    </xf>
    <xf numFmtId="0" fontId="0" fillId="33" borderId="17" xfId="0" applyNumberFormat="1" applyFont="1" applyFill="1" applyBorder="1" applyAlignment="1">
      <alignment horizontal="center" vertical="center"/>
    </xf>
    <xf numFmtId="0" fontId="11" fillId="6" borderId="18" xfId="23" applyNumberFormat="1" applyBorder="1" applyAlignment="1">
      <alignment horizontal="center" vertical="center" wrapText="1"/>
    </xf>
    <xf numFmtId="0" fontId="0" fillId="0" borderId="19" xfId="9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9" applyNumberFormat="1" applyFont="1" applyFill="1" applyBorder="1" applyAlignment="1" applyProtection="1">
      <alignment horizontal="center" vertical="center" wrapText="1"/>
      <protection locked="0"/>
    </xf>
    <xf numFmtId="0" fontId="19" fillId="0" borderId="8" xfId="6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3" fillId="0" borderId="0" xfId="2" applyAlignment="1">
      <alignment horizontal="center" vertical="top"/>
    </xf>
    <xf numFmtId="0" fontId="0" fillId="0" borderId="8" xfId="6" applyFont="1" applyBorder="1" applyAlignment="1" applyProtection="1">
      <alignment horizontal="center" vertical="center" wrapText="1"/>
      <protection locked="0"/>
    </xf>
    <xf numFmtId="0" fontId="19" fillId="0" borderId="8" xfId="6" applyFont="1" applyBorder="1" applyAlignment="1" applyProtection="1">
      <alignment horizontal="center" vertical="center"/>
      <protection locked="0"/>
    </xf>
    <xf numFmtId="0" fontId="19" fillId="0" borderId="9" xfId="6" applyFont="1" applyBorder="1" applyAlignment="1" applyProtection="1">
      <alignment horizontal="center" vertical="center"/>
      <protection locked="0"/>
    </xf>
  </cellXfs>
  <cellStyles count="53">
    <cellStyle name="20 % - Akzent1" xfId="30" builtinId="30" customBuiltin="1"/>
    <cellStyle name="20 % - Akzent2" xfId="34" builtinId="34" customBuiltin="1"/>
    <cellStyle name="20 % - Akzent3" xfId="38" builtinId="38" customBuiltin="1"/>
    <cellStyle name="20 % - Akzent4" xfId="42" builtinId="42" customBuiltin="1"/>
    <cellStyle name="20 % - Akzent5" xfId="46" builtinId="46" customBuiltin="1"/>
    <cellStyle name="20 % - Akzent6" xfId="50" builtinId="50" customBuiltin="1"/>
    <cellStyle name="40 % - Akzent1" xfId="31" builtinId="31" customBuiltin="1"/>
    <cellStyle name="40 % - Akzent2" xfId="35" builtinId="35" customBuiltin="1"/>
    <cellStyle name="40 % - Akzent3" xfId="39" builtinId="39" customBuiltin="1"/>
    <cellStyle name="40 % - Akzent4" xfId="43" builtinId="43" customBuiltin="1"/>
    <cellStyle name="40 % - Akzent5" xfId="47" builtinId="47" customBuiltin="1"/>
    <cellStyle name="40 % - Akzent6" xfId="51" builtinId="51" customBuiltin="1"/>
    <cellStyle name="60 % - Akzent1" xfId="32" builtinId="32" customBuiltin="1"/>
    <cellStyle name="60 % - Akzent2" xfId="36" builtinId="36" customBuiltin="1"/>
    <cellStyle name="60 % - Akzent3" xfId="40" builtinId="40" customBuiltin="1"/>
    <cellStyle name="60 % - Akzent4" xfId="44" builtinId="44" customBuiltin="1"/>
    <cellStyle name="60 % - Akzent5" xfId="48" builtinId="48" customBuiltin="1"/>
    <cellStyle name="60 % - Akzent6" xfId="52" builtinId="52" customBuiltin="1"/>
    <cellStyle name="Akzent1" xfId="29" builtinId="29" customBuiltin="1"/>
    <cellStyle name="Akzent2" xfId="33" builtinId="33" customBuiltin="1"/>
    <cellStyle name="Akzent3" xfId="37" builtinId="37" customBuiltin="1"/>
    <cellStyle name="Akzent4" xfId="41" builtinId="41" customBuiltin="1"/>
    <cellStyle name="Akzent5" xfId="45" builtinId="45" customBuiltin="1"/>
    <cellStyle name="Akzent6" xfId="49" builtinId="49" customBuiltin="1"/>
    <cellStyle name="Ausgabe" xfId="23" builtinId="21" customBuiltin="1"/>
    <cellStyle name="Berechnung" xfId="24" builtinId="22" customBuiltin="1"/>
    <cellStyle name="Besuchter Hyperlink" xfId="11" builtinId="9" customBuiltin="1"/>
    <cellStyle name="Datum" xfId="13"/>
    <cellStyle name="Dezimal [0]" xfId="15" builtinId="6" customBuiltin="1"/>
    <cellStyle name="Eingabe" xfId="5" builtinId="20" customBuiltin="1"/>
    <cellStyle name="Enddatum der Woche" xfId="8"/>
    <cellStyle name="Ergebnis" xfId="7" builtinId="25" customBuiltin="1"/>
    <cellStyle name="Erklärender Text" xfId="28" builtinId="53" customBuiltin="1"/>
    <cellStyle name="Gut" xfId="20" builtinId="26" customBuiltin="1"/>
    <cellStyle name="Komma" xfId="14" builtinId="3" customBuiltin="1"/>
    <cellStyle name="Link" xfId="10" builtinId="8" customBuiltin="1"/>
    <cellStyle name="Neutral" xfId="22" builtinId="28" customBuiltin="1"/>
    <cellStyle name="Notiz" xfId="6" builtinId="10" customBuiltin="1"/>
    <cellStyle name="Prozent" xfId="17" builtinId="5" customBuiltin="1"/>
    <cellStyle name="Schlecht" xfId="21" builtinId="27" customBuiltin="1"/>
    <cellStyle name="Standard" xfId="0" builtinId="0" customBuiltin="1"/>
    <cellStyle name="Stunden" xfId="9"/>
    <cellStyle name="Telefon" xfId="12"/>
    <cellStyle name="Überschrift" xfId="2" builtinId="15" customBuiltin="1"/>
    <cellStyle name="Überschrift 1" xfId="3" builtinId="16" customBuiltin="1"/>
    <cellStyle name="Überschrift 2" xfId="4" builtinId="17" customBuiltin="1"/>
    <cellStyle name="Überschrift 3" xfId="18" builtinId="18" customBuiltin="1"/>
    <cellStyle name="Überschrift 4" xfId="19" builtinId="19" customBuiltin="1"/>
    <cellStyle name="Verknüpfte Zelle" xfId="25" builtinId="24" customBuiltin="1"/>
    <cellStyle name="Währung" xfId="1" builtinId="4" customBuiltin="1"/>
    <cellStyle name="Währung [0]" xfId="16" builtinId="7" customBuiltin="1"/>
    <cellStyle name="Warnender Text" xfId="27" builtinId="11" customBuiltin="1"/>
    <cellStyle name="Zelle überprüfen" xfId="26" builtinId="23" customBuiltin="1"/>
  </cellStyles>
  <dxfs count="34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wrapText="1" indent="0" justifyLastLine="0" shrinkToFit="0" readingOrder="0"/>
      <border diagonalUp="0" diagonalDown="0">
        <left/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singleAccounting"/>
        <vertAlign val="baseline"/>
        <sz val="11"/>
        <color theme="1"/>
        <name val="Verdana"/>
        <scheme val="minor"/>
      </font>
      <numFmt numFmtId="167" formatCode="_(* #,##0.00_);_(* \(#,##0.00\);_(* &quot;-&quot;??_);_(@_)"/>
      <alignment horizontal="general" vertical="center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singleAccounting"/>
        <vertAlign val="baseline"/>
        <sz val="11"/>
        <color theme="1"/>
        <name val="Verdana"/>
        <scheme val="minor"/>
      </font>
      <numFmt numFmtId="167" formatCode="_(* #,##0.00_);_(* \(#,##0.00\);_(* &quot;-&quot;??_);_(@_)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70" formatCode="[$-F800]dd\,\ mm\ dd\,\ yyyy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medium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>
        <top style="medium">
          <color rgb="FF000000"/>
        </top>
      </border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wrapText="1" indent="0" justifyLastLine="0" shrinkToFit="0" readingOrder="0"/>
      <border diagonalUp="0" diagonalDown="0">
        <left/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singleAccounting"/>
        <vertAlign val="baseline"/>
        <sz val="11"/>
        <color theme="1"/>
        <name val="Verdana"/>
        <scheme val="minor"/>
      </font>
      <numFmt numFmtId="167" formatCode="_(* #,##0.00_);_(* \(#,##0.00\);_(* &quot;-&quot;??_);_(@_)"/>
      <alignment horizontal="general" vertical="center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singleAccounting"/>
        <vertAlign val="baseline"/>
        <sz val="11"/>
        <color theme="1"/>
        <name val="Verdana"/>
        <scheme val="minor"/>
      </font>
      <numFmt numFmtId="167" formatCode="_(* #,##0.00_);_(* \(#,##0.00\);_(* &quot;-&quot;??_);_(@_)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70" formatCode="[$-F800]dd\,\ mm\ dd\,\ yyyy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medium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>
        <top style="medium">
          <color rgb="FF000000"/>
        </top>
      </border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wrapText="1" indent="0" justifyLastLine="0" shrinkToFit="0" readingOrder="0"/>
      <border diagonalUp="0" diagonalDown="0">
        <left/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singleAccounting"/>
        <vertAlign val="baseline"/>
        <sz val="11"/>
        <color theme="1"/>
        <name val="Verdana"/>
        <scheme val="minor"/>
      </font>
      <numFmt numFmtId="167" formatCode="_(* #,##0.00_);_(* \(#,##0.00\);_(* &quot;-&quot;??_);_(@_)"/>
      <alignment horizontal="general" vertical="center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singleAccounting"/>
        <vertAlign val="baseline"/>
        <sz val="11"/>
        <color theme="1"/>
        <name val="Verdana"/>
        <scheme val="minor"/>
      </font>
      <numFmt numFmtId="167" formatCode="_(* #,##0.00_);_(* \(#,##0.00\);_(* &quot;-&quot;??_);_(@_)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70" formatCode="[$-F800]dd\,\ mm\ dd\,\ yyyy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medium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>
        <top style="medium">
          <color rgb="FF000000"/>
        </top>
      </border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wrapText="1" indent="0" justifyLastLine="0" shrinkToFit="0" readingOrder="0"/>
      <border diagonalUp="0" diagonalDown="0">
        <left/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singleAccounting"/>
        <vertAlign val="baseline"/>
        <sz val="11"/>
        <color theme="1"/>
        <name val="Verdana"/>
        <scheme val="minor"/>
      </font>
      <numFmt numFmtId="167" formatCode="_(* #,##0.00_);_(* \(#,##0.00\);_(* &quot;-&quot;??_);_(@_)"/>
      <alignment horizontal="general" vertical="center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singleAccounting"/>
        <vertAlign val="baseline"/>
        <sz val="11"/>
        <color theme="1"/>
        <name val="Verdana"/>
        <scheme val="minor"/>
      </font>
      <numFmt numFmtId="167" formatCode="_(* #,##0.00_);_(* \(#,##0.00\);_(* &quot;-&quot;??_);_(@_)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70" formatCode="[$-F800]dd\,\ mm\ dd\,\ yyyy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medium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>
        <top style="medium">
          <color rgb="FF000000"/>
        </top>
      </border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wrapText="1" indent="0" justifyLastLine="0" shrinkToFit="0" readingOrder="0"/>
      <border diagonalUp="0" diagonalDown="0">
        <left/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singleAccounting"/>
        <vertAlign val="baseline"/>
        <sz val="11"/>
        <color theme="1"/>
        <name val="Verdana"/>
        <scheme val="minor"/>
      </font>
      <numFmt numFmtId="167" formatCode="_(* #,##0.00_);_(* \(#,##0.00\);_(* &quot;-&quot;??_);_(@_)"/>
      <alignment horizontal="general" vertical="center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singleAccounting"/>
        <vertAlign val="baseline"/>
        <sz val="11"/>
        <color theme="1"/>
        <name val="Verdana"/>
        <scheme val="minor"/>
      </font>
      <numFmt numFmtId="167" formatCode="_(* #,##0.00_);_(* \(#,##0.00\);_(* &quot;-&quot;??_);_(@_)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70" formatCode="[$-F800]dd\,\ mm\ dd\,\ yyyy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medium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>
        <top style="medium">
          <color rgb="FF000000"/>
        </top>
      </border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wrapText="1" indent="0" justifyLastLine="0" shrinkToFit="0" readingOrder="0"/>
      <border diagonalUp="0" diagonalDown="0">
        <left/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singleAccounting"/>
        <vertAlign val="baseline"/>
        <sz val="11"/>
        <color theme="1"/>
        <name val="Verdana"/>
        <scheme val="minor"/>
      </font>
      <numFmt numFmtId="167" formatCode="_(* #,##0.00_);_(* \(#,##0.00\);_(* &quot;-&quot;??_);_(@_)"/>
      <alignment horizontal="general" vertical="center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singleAccounting"/>
        <vertAlign val="baseline"/>
        <sz val="11"/>
        <color theme="1"/>
        <name val="Verdana"/>
        <scheme val="minor"/>
      </font>
      <numFmt numFmtId="167" formatCode="_(* #,##0.00_);_(* \(#,##0.00\);_(* &quot;-&quot;??_);_(@_)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70" formatCode="[$-F800]dd\,\ mm\ dd\,\ yyyy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medium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>
        <top style="medium">
          <color rgb="FF000000"/>
        </top>
      </border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wrapText="1" indent="0" justifyLastLine="0" shrinkToFit="0" readingOrder="0"/>
      <border diagonalUp="0" diagonalDown="0">
        <left/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singleAccounting"/>
        <vertAlign val="baseline"/>
        <sz val="11"/>
        <color theme="1"/>
        <name val="Verdana"/>
        <scheme val="minor"/>
      </font>
      <numFmt numFmtId="167" formatCode="_(* #,##0.00_);_(* \(#,##0.00\);_(* &quot;-&quot;??_);_(@_)"/>
      <alignment horizontal="general" vertical="center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singleAccounting"/>
        <vertAlign val="baseline"/>
        <sz val="11"/>
        <color theme="1"/>
        <name val="Verdana"/>
        <scheme val="minor"/>
      </font>
      <numFmt numFmtId="167" formatCode="_(* #,##0.00_);_(* \(#,##0.00\);_(* &quot;-&quot;??_);_(@_)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70" formatCode="[$-F800]dd\,\ mm\ dd\,\ yyyy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medium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>
        <top style="medium">
          <color rgb="FF000000"/>
        </top>
      </border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wrapText="1" indent="0" justifyLastLine="0" shrinkToFit="0" readingOrder="0"/>
      <border diagonalUp="0" diagonalDown="0">
        <left/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singleAccounting"/>
        <vertAlign val="baseline"/>
        <sz val="11"/>
        <color theme="1"/>
        <name val="Verdana"/>
        <scheme val="minor"/>
      </font>
      <numFmt numFmtId="167" formatCode="_(* #,##0.00_);_(* \(#,##0.00\);_(* &quot;-&quot;??_);_(@_)"/>
      <alignment horizontal="general" vertical="center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singleAccounting"/>
        <vertAlign val="baseline"/>
        <sz val="11"/>
        <color theme="1"/>
        <name val="Verdana"/>
        <scheme val="minor"/>
      </font>
      <numFmt numFmtId="167" formatCode="_(* #,##0.00_);_(* \(#,##0.00\);_(* &quot;-&quot;??_);_(@_)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70" formatCode="[$-F800]dd\,\ mm\ dd\,\ yyyy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medium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>
        <top style="medium">
          <color rgb="FF000000"/>
        </top>
      </border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wrapText="1" indent="0" justifyLastLine="0" shrinkToFit="0" readingOrder="0"/>
      <border diagonalUp="0" diagonalDown="0">
        <left/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singleAccounting"/>
        <vertAlign val="baseline"/>
        <sz val="11"/>
        <color theme="1"/>
        <name val="Verdana"/>
        <scheme val="minor"/>
      </font>
      <numFmt numFmtId="167" formatCode="_(* #,##0.00_);_(* \(#,##0.00\);_(* &quot;-&quot;??_);_(@_)"/>
      <alignment horizontal="general" vertical="center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singleAccounting"/>
        <vertAlign val="baseline"/>
        <sz val="11"/>
        <color theme="1"/>
        <name val="Verdana"/>
        <scheme val="minor"/>
      </font>
      <numFmt numFmtId="167" formatCode="_(* #,##0.00_);_(* \(#,##0.00\);_(* &quot;-&quot;??_);_(@_)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70" formatCode="[$-F800]dd\,\ mm\ dd\,\ yyyy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medium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>
        <top style="medium">
          <color rgb="FF000000"/>
        </top>
      </border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wrapText="1" indent="0" justifyLastLine="0" shrinkToFit="0" readingOrder="0"/>
      <border diagonalUp="0" diagonalDown="0">
        <left/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singleAccounting"/>
        <vertAlign val="baseline"/>
        <sz val="11"/>
        <color theme="1"/>
        <name val="Verdana"/>
        <scheme val="minor"/>
      </font>
      <numFmt numFmtId="167" formatCode="_(* #,##0.00_);_(* \(#,##0.00\);_(* &quot;-&quot;??_);_(@_)"/>
      <alignment horizontal="general" vertical="center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singleAccounting"/>
        <vertAlign val="baseline"/>
        <sz val="11"/>
        <color theme="1"/>
        <name val="Verdana"/>
        <scheme val="minor"/>
      </font>
      <numFmt numFmtId="167" formatCode="_(* #,##0.00_);_(* \(#,##0.00\);_(* &quot;-&quot;??_);_(@_)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70" formatCode="[$-F800]dd\,\ mm\ dd\,\ yyyy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medium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>
        <top style="medium">
          <color rgb="FF000000"/>
        </top>
      </border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wrapText="1" indent="0" justifyLastLine="0" shrinkToFit="0" readingOrder="0"/>
      <border diagonalUp="0" diagonalDown="0">
        <left/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singleAccounting"/>
        <vertAlign val="baseline"/>
        <sz val="11"/>
        <color theme="1"/>
        <name val="Verdana"/>
        <scheme val="minor"/>
      </font>
      <numFmt numFmtId="167" formatCode="_(* #,##0.00_);_(* \(#,##0.00\);_(* &quot;-&quot;??_);_(@_)"/>
      <alignment horizontal="general" vertical="center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singleAccounting"/>
        <vertAlign val="baseline"/>
        <sz val="11"/>
        <color theme="1"/>
        <name val="Verdana"/>
        <scheme val="minor"/>
      </font>
      <numFmt numFmtId="167" formatCode="_(* #,##0.00_);_(* \(#,##0.00\);_(* &quot;-&quot;??_);_(@_)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70" formatCode="[$-F800]dd\,\ mm\ dd\,\ yyyy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medium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>
        <top style="medium">
          <color rgb="FF000000"/>
        </top>
      </border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wrapText="1" indent="0" justifyLastLine="0" shrinkToFit="0" readingOrder="0"/>
      <border diagonalUp="0" diagonalDown="0">
        <left/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singleAccounting"/>
        <vertAlign val="baseline"/>
        <sz val="11"/>
        <color theme="1"/>
        <name val="Verdana"/>
        <scheme val="minor"/>
      </font>
      <numFmt numFmtId="167" formatCode="_(* #,##0.00_);_(* \(#,##0.00\);_(* &quot;-&quot;??_);_(@_)"/>
      <alignment horizontal="general" vertical="center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singleAccounting"/>
        <vertAlign val="baseline"/>
        <sz val="11"/>
        <color theme="1"/>
        <name val="Verdana"/>
        <scheme val="minor"/>
      </font>
      <numFmt numFmtId="167" formatCode="_(* #,##0.00_);_(* \(#,##0.00\);_(* &quot;-&quot;??_);_(@_)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70" formatCode="[$-F800]dd\,\ mm\ dd\,\ yyyy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medium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>
        <top style="medium">
          <color indexed="64"/>
        </top>
      </border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b val="0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singleAccounting"/>
        <vertAlign val="baseline"/>
        <sz val="11"/>
        <color theme="1"/>
        <name val="Verdana"/>
        <scheme val="minor"/>
      </font>
      <numFmt numFmtId="167" formatCode="_(* #,##0.00_);_(* \(#,##0.00\);_(* &quot;-&quot;??_);_(@_)"/>
      <alignment horizontal="general" vertical="center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singleAccounting"/>
        <vertAlign val="baseline"/>
        <sz val="11"/>
        <color theme="1"/>
        <name val="Verdana"/>
        <scheme val="minor"/>
      </font>
      <numFmt numFmtId="167" formatCode="_(* #,##0.00_);_(* \(#,##0.00\);_(* &quot;-&quot;??_);_(@_)"/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67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70" formatCode="[$-F800]dd\,\ mm\ dd\,\ yyyy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alignment horizontal="center" vertical="center" textRotation="0" indent="0" justifyLastLine="0" shrinkToFit="0" readingOrder="0"/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i val="0"/>
        <color theme="1"/>
      </font>
    </dxf>
    <dxf>
      <font>
        <b/>
        <i val="0"/>
        <color theme="1"/>
      </font>
      <fill>
        <patternFill>
          <bgColor theme="9" tint="0.39994506668294322"/>
        </patternFill>
      </fill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/>
      </border>
    </dxf>
    <dxf>
      <font>
        <b/>
        <i val="0"/>
        <color theme="0"/>
      </font>
      <fill>
        <patternFill patternType="solid">
          <fgColor theme="9"/>
          <bgColor theme="9" tint="-0.499984740745262"/>
        </patternFill>
      </fill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/>
      </border>
    </dxf>
    <dxf>
      <font>
        <color theme="1"/>
      </font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</dxfs>
  <tableStyles count="2">
    <tableStyle name="Arbeitszeiterfassung" pivot="0" count="5">
      <tableStyleElement type="wholeTable" dxfId="341"/>
      <tableStyleElement type="headerRow" dxfId="340"/>
      <tableStyleElement type="totalRow" dxfId="339"/>
      <tableStyleElement type="firstColumn" dxfId="338"/>
      <tableStyleElement type="firstRowStripe" dxfId="337"/>
    </tableStyle>
    <tableStyle name="PivotTable-Format 1" table="0" count="0"/>
  </table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00"/>
      <color rgb="FF0066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828675</xdr:colOff>
      <xdr:row>49</xdr:row>
      <xdr:rowOff>80930</xdr:rowOff>
    </xdr:from>
    <xdr:to>
      <xdr:col>13</xdr:col>
      <xdr:colOff>225552</xdr:colOff>
      <xdr:row>53</xdr:row>
      <xdr:rowOff>231647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82700" y="19235705"/>
          <a:ext cx="4092702" cy="167471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257175</xdr:colOff>
      <xdr:row>49</xdr:row>
      <xdr:rowOff>333375</xdr:rowOff>
    </xdr:from>
    <xdr:to>
      <xdr:col>12</xdr:col>
      <xdr:colOff>3330702</xdr:colOff>
      <xdr:row>54</xdr:row>
      <xdr:rowOff>103092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34850" y="19335750"/>
          <a:ext cx="5540502" cy="167471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257175</xdr:colOff>
      <xdr:row>49</xdr:row>
      <xdr:rowOff>333375</xdr:rowOff>
    </xdr:from>
    <xdr:to>
      <xdr:col>12</xdr:col>
      <xdr:colOff>3330702</xdr:colOff>
      <xdr:row>54</xdr:row>
      <xdr:rowOff>103092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34850" y="19335750"/>
          <a:ext cx="5540502" cy="167471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257175</xdr:colOff>
      <xdr:row>49</xdr:row>
      <xdr:rowOff>333375</xdr:rowOff>
    </xdr:from>
    <xdr:to>
      <xdr:col>12</xdr:col>
      <xdr:colOff>3330702</xdr:colOff>
      <xdr:row>54</xdr:row>
      <xdr:rowOff>103092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34850" y="19335750"/>
          <a:ext cx="5540502" cy="167471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257175</xdr:colOff>
      <xdr:row>49</xdr:row>
      <xdr:rowOff>333375</xdr:rowOff>
    </xdr:from>
    <xdr:to>
      <xdr:col>12</xdr:col>
      <xdr:colOff>3330702</xdr:colOff>
      <xdr:row>54</xdr:row>
      <xdr:rowOff>103092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34850" y="19335750"/>
          <a:ext cx="5540502" cy="16747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257175</xdr:colOff>
      <xdr:row>49</xdr:row>
      <xdr:rowOff>333375</xdr:rowOff>
    </xdr:from>
    <xdr:to>
      <xdr:col>12</xdr:col>
      <xdr:colOff>3330702</xdr:colOff>
      <xdr:row>54</xdr:row>
      <xdr:rowOff>103092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5850" y="19335750"/>
          <a:ext cx="5540502" cy="167471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257175</xdr:colOff>
      <xdr:row>49</xdr:row>
      <xdr:rowOff>333375</xdr:rowOff>
    </xdr:from>
    <xdr:to>
      <xdr:col>12</xdr:col>
      <xdr:colOff>3330702</xdr:colOff>
      <xdr:row>54</xdr:row>
      <xdr:rowOff>103092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34850" y="19335750"/>
          <a:ext cx="5540502" cy="16747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257175</xdr:colOff>
      <xdr:row>49</xdr:row>
      <xdr:rowOff>333375</xdr:rowOff>
    </xdr:from>
    <xdr:to>
      <xdr:col>12</xdr:col>
      <xdr:colOff>3330702</xdr:colOff>
      <xdr:row>54</xdr:row>
      <xdr:rowOff>103092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34850" y="19335750"/>
          <a:ext cx="5540502" cy="16747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257175</xdr:colOff>
      <xdr:row>49</xdr:row>
      <xdr:rowOff>333375</xdr:rowOff>
    </xdr:from>
    <xdr:to>
      <xdr:col>12</xdr:col>
      <xdr:colOff>3330702</xdr:colOff>
      <xdr:row>54</xdr:row>
      <xdr:rowOff>103092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34850" y="19335750"/>
          <a:ext cx="5540502" cy="167471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257175</xdr:colOff>
      <xdr:row>49</xdr:row>
      <xdr:rowOff>333375</xdr:rowOff>
    </xdr:from>
    <xdr:to>
      <xdr:col>12</xdr:col>
      <xdr:colOff>3330702</xdr:colOff>
      <xdr:row>54</xdr:row>
      <xdr:rowOff>103092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34850" y="19335750"/>
          <a:ext cx="5540502" cy="167471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257175</xdr:colOff>
      <xdr:row>49</xdr:row>
      <xdr:rowOff>333375</xdr:rowOff>
    </xdr:from>
    <xdr:to>
      <xdr:col>12</xdr:col>
      <xdr:colOff>3330702</xdr:colOff>
      <xdr:row>54</xdr:row>
      <xdr:rowOff>103092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34850" y="19335750"/>
          <a:ext cx="5540502" cy="167471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257175</xdr:colOff>
      <xdr:row>49</xdr:row>
      <xdr:rowOff>333375</xdr:rowOff>
    </xdr:from>
    <xdr:to>
      <xdr:col>12</xdr:col>
      <xdr:colOff>3330702</xdr:colOff>
      <xdr:row>54</xdr:row>
      <xdr:rowOff>103092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34850" y="19335750"/>
          <a:ext cx="5540502" cy="167471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257175</xdr:colOff>
      <xdr:row>49</xdr:row>
      <xdr:rowOff>333375</xdr:rowOff>
    </xdr:from>
    <xdr:to>
      <xdr:col>12</xdr:col>
      <xdr:colOff>3330702</xdr:colOff>
      <xdr:row>54</xdr:row>
      <xdr:rowOff>103092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34850" y="19335750"/>
          <a:ext cx="5540502" cy="167471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Zeiterfassungskarte3" displayName="Zeiterfassungskarte3" ref="B7:M39" totalsRowCount="1" totalsRowDxfId="336" headerRowCellStyle="Ausgabe" totalsRowCellStyle="Komma">
  <autoFilter ref="B7:M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Datum" totalsRowLabel=" Stunden " dataDxfId="335" totalsRowDxfId="334">
      <calculatedColumnFormula>IFERROR(TEXT(#REF!,"aaaa"), "")</calculatedColumnFormula>
    </tableColumn>
    <tableColumn id="9" name="vertragliche_x000a_Arbeitszeit" totalsRowFunction="sum" dataDxfId="333" totalsRowDxfId="332" dataCellStyle="Stunden"/>
    <tableColumn id="11" name="davon (geplante) Arbeitszeit" totalsRowFunction="sum" dataDxfId="331" totalsRowDxfId="330" dataCellStyle="Stunden"/>
    <tableColumn id="3" name="davon geplante Kurzarbeit" totalsRowFunction="sum" dataDxfId="329" totalsRowDxfId="328" dataCellStyle="Stunden"/>
    <tableColumn id="4" name="tatsächliche Arbeitszeit" totalsRowFunction="sum" dataDxfId="327" totalsRowDxfId="326" dataCellStyle="Stunden"/>
    <tableColumn id="12" name="Feiertags_x000a_stunden" totalsRowFunction="custom" dataDxfId="325" totalsRowDxfId="324" dataCellStyle="Stunden">
      <totalsRowFormula>SUBTOTAL(109,Zeiterfassungskarte3[tatsächliche Arbeitszeit])</totalsRowFormula>
    </tableColumn>
    <tableColumn id="10" name="Krank _x000a_während gepl. Arbeitszeit " totalsRowFunction="sum" dataDxfId="323" totalsRowDxfId="322" dataCellStyle="Stunden"/>
    <tableColumn id="6" name="Urlaub (Std.)" totalsRowFunction="sum" dataDxfId="321" totalsRowDxfId="320" dataCellStyle="Stunden"/>
    <tableColumn id="8" name="tatsächliche _x000a_Kurzarbeit" totalsRowFunction="sum" dataDxfId="319" totalsRowDxfId="318" dataCellStyle="Stunden"/>
    <tableColumn id="5" name="Krank _x000a_während gepl. Kurzarbeit" totalsRowFunction="custom" dataDxfId="317" totalsRowDxfId="316" dataCellStyle="Stunden">
      <totalsRowFormula>SUM(Zeiterfassungskarte3[Krank 
während gepl. Kurzarbeit])</totalsRowFormula>
    </tableColumn>
    <tableColumn id="7" name="Std. Abrechnung _x000a_Gesamt" totalsRowFunction="sum" dataDxfId="315" totalsRowDxfId="314">
      <calculatedColumnFormula>SUM(Zeiterfassungskarte3[[#This Row],[tatsächliche Arbeitszeit]:[Krank 
während gepl. Kurzarbeit]])</calculatedColumnFormula>
    </tableColumn>
    <tableColumn id="2" name="Hinweise / Anmerkungen" dataDxfId="313" totalsRowDxfId="312" dataCellStyle="Stunden"/>
  </tableColumns>
  <tableStyleInfo name="Arbeitszeiterfassung" showFirstColumn="1" showLastColumn="0" showRowStripes="1" showColumnStripes="0"/>
  <extLst>
    <ext xmlns:x14="http://schemas.microsoft.com/office/spreadsheetml/2009/9/main" uri="{504A1905-F514-4f6f-8877-14C23A59335A}">
      <x14:table altTextSummary="Geben Sie in dieser Tabelle normale Arbeitsstunden, Überstunden, Kranken- und Urlaubsstunden für den Tag und das Datum in Spalte B und C ein. Gesamtstunden und Gesamtentlohnung werden automatisch berechnet."/>
    </ext>
  </extLst>
</table>
</file>

<file path=xl/tables/table10.xml><?xml version="1.0" encoding="utf-8"?>
<table xmlns="http://schemas.openxmlformats.org/spreadsheetml/2006/main" id="14" name="Zeiterfassungskarte34589101112131415" displayName="Zeiterfassungskarte34589101112131415" ref="B8:M40" totalsRowCount="1" totalsRowDxfId="103" totalsRowBorderDxfId="102" headerRowCellStyle="Ausgabe" totalsRowCellStyle="Komma">
  <autoFilter ref="B8:M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Datum" totalsRowLabel=" Stunden " dataDxfId="101" totalsRowDxfId="100">
      <calculatedColumnFormula>IFERROR(TEXT(#REF!,"aaaa"), "")</calculatedColumnFormula>
    </tableColumn>
    <tableColumn id="9" name="vertragliche_x000a_Arbeitszeit" totalsRowFunction="sum" dataDxfId="99" totalsRowDxfId="98" dataCellStyle="Stunden"/>
    <tableColumn id="11" name="davon (geplante) Arbeitszeit" totalsRowFunction="sum" dataDxfId="97" totalsRowDxfId="96" dataCellStyle="Stunden"/>
    <tableColumn id="3" name="davon geplante Kurzarbeit" totalsRowFunction="sum" dataDxfId="95" totalsRowDxfId="94" dataCellStyle="Stunden"/>
    <tableColumn id="4" name="tatsächliche Arbeitszeit" totalsRowFunction="sum" dataDxfId="93" totalsRowDxfId="92" dataCellStyle="Stunden"/>
    <tableColumn id="12" name="Feiertags_x000a_(Std.)" totalsRowFunction="custom" dataDxfId="91" totalsRowDxfId="90" dataCellStyle="Stunden">
      <totalsRowFormula>SUBTOTAL(109,Zeiterfassungskarte34589101112131415[tatsächliche Arbeitszeit])</totalsRowFormula>
    </tableColumn>
    <tableColumn id="10" name="Krank _x000a_während gepl._x000a_Arbeitszeit " totalsRowFunction="sum" dataDxfId="89" totalsRowDxfId="88" dataCellStyle="Stunden"/>
    <tableColumn id="6" name="Urlaub (Std.)" totalsRowFunction="sum" dataDxfId="87" totalsRowDxfId="86" dataCellStyle="Stunden"/>
    <tableColumn id="8" name="tatsächliche _x000a_Kurzarbeit" totalsRowFunction="sum" dataDxfId="85" totalsRowDxfId="84" dataCellStyle="Stunden"/>
    <tableColumn id="5" name="Krank _x000a_während gepl. Kurzarbeit" totalsRowFunction="custom" dataDxfId="83" totalsRowDxfId="82" dataCellStyle="Stunden">
      <totalsRowFormula>SUM(Zeiterfassungskarte34589101112131415[Krank 
während gepl. Kurzarbeit])</totalsRowFormula>
    </tableColumn>
    <tableColumn id="7" name="Std. Abrechnung _x000a_Gesamt" totalsRowFunction="sum" dataDxfId="81" totalsRowDxfId="80">
      <calculatedColumnFormula>SUM(Zeiterfassungskarte34589101112131415[[#This Row],[tatsächliche Arbeitszeit]:[Krank 
während gepl. Kurzarbeit]])</calculatedColumnFormula>
    </tableColumn>
    <tableColumn id="2" name="Hinweise / Anmerkungen" dataDxfId="79" totalsRowDxfId="78" dataCellStyle="Stunden"/>
  </tableColumns>
  <tableStyleInfo name="Arbeitszeiterfassung" showFirstColumn="1" showLastColumn="0" showRowStripes="1" showColumnStripes="0"/>
  <extLst>
    <ext xmlns:x14="http://schemas.microsoft.com/office/spreadsheetml/2009/9/main" uri="{504A1905-F514-4f6f-8877-14C23A59335A}">
      <x14:table altTextSummary="Geben Sie in dieser Tabelle normale Arbeitsstunden, Überstunden, Kranken- und Urlaubsstunden für den Tag und das Datum in Spalte B und C ein. Gesamtstunden und Gesamtentlohnung werden automatisch berechnet."/>
    </ext>
  </extLst>
</table>
</file>

<file path=xl/tables/table11.xml><?xml version="1.0" encoding="utf-8"?>
<table xmlns="http://schemas.openxmlformats.org/spreadsheetml/2006/main" id="15" name="Zeiterfassungskarte3458910111213141516" displayName="Zeiterfassungskarte3458910111213141516" ref="B8:M40" totalsRowCount="1" totalsRowDxfId="77" totalsRowBorderDxfId="76" headerRowCellStyle="Ausgabe" totalsRowCellStyle="Komma">
  <autoFilter ref="B8:M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Datum" totalsRowLabel=" Stunden " dataDxfId="75" totalsRowDxfId="74">
      <calculatedColumnFormula>IFERROR(TEXT(#REF!,"aaaa"), "")</calculatedColumnFormula>
    </tableColumn>
    <tableColumn id="9" name="vertragliche_x000a_Arbeitszeit" totalsRowFunction="sum" dataDxfId="73" totalsRowDxfId="72" dataCellStyle="Stunden"/>
    <tableColumn id="11" name="davon (geplante) Arbeitszeit" totalsRowFunction="sum" dataDxfId="71" totalsRowDxfId="70" dataCellStyle="Stunden"/>
    <tableColumn id="3" name="davon geplante Kurzarbeit" totalsRowFunction="sum" dataDxfId="69" totalsRowDxfId="68" dataCellStyle="Stunden"/>
    <tableColumn id="4" name="tatsächliche Arbeitszeit" totalsRowFunction="sum" dataDxfId="67" totalsRowDxfId="66" dataCellStyle="Stunden"/>
    <tableColumn id="12" name="Feiertags_x000a_(Std.)" totalsRowFunction="custom" dataDxfId="65" totalsRowDxfId="64" dataCellStyle="Stunden">
      <totalsRowFormula>SUBTOTAL(109,Zeiterfassungskarte3458910111213141516[tatsächliche Arbeitszeit])</totalsRowFormula>
    </tableColumn>
    <tableColumn id="10" name="Krank _x000a_während gepl._x000a_Arbeitszeit " totalsRowFunction="sum" dataDxfId="63" totalsRowDxfId="62" dataCellStyle="Stunden"/>
    <tableColumn id="6" name="Urlaub (Std.)" totalsRowFunction="sum" dataDxfId="61" totalsRowDxfId="60" dataCellStyle="Stunden"/>
    <tableColumn id="8" name="tatsächliche _x000a_Kurzarbeit" totalsRowFunction="sum" dataDxfId="59" totalsRowDxfId="58" dataCellStyle="Stunden"/>
    <tableColumn id="5" name="Krank _x000a_während gepl. Kurzarbeit" totalsRowFunction="custom" dataDxfId="57" totalsRowDxfId="56" dataCellStyle="Stunden">
      <totalsRowFormula>SUM(Zeiterfassungskarte3458910111213141516[Krank 
während gepl. Kurzarbeit])</totalsRowFormula>
    </tableColumn>
    <tableColumn id="7" name="Std. Abrechnung _x000a_Gesamt" totalsRowFunction="sum" dataDxfId="55" totalsRowDxfId="54">
      <calculatedColumnFormula>SUM(Zeiterfassungskarte3458910111213141516[[#This Row],[tatsächliche Arbeitszeit]:[Krank 
während gepl. Kurzarbeit]])</calculatedColumnFormula>
    </tableColumn>
    <tableColumn id="2" name="Hinweise / Anmerkungen" dataDxfId="53" totalsRowDxfId="52" dataCellStyle="Stunden"/>
  </tableColumns>
  <tableStyleInfo name="Arbeitszeiterfassung" showFirstColumn="1" showLastColumn="0" showRowStripes="1" showColumnStripes="0"/>
  <extLst>
    <ext xmlns:x14="http://schemas.microsoft.com/office/spreadsheetml/2009/9/main" uri="{504A1905-F514-4f6f-8877-14C23A59335A}">
      <x14:table altTextSummary="Geben Sie in dieser Tabelle normale Arbeitsstunden, Überstunden, Kranken- und Urlaubsstunden für den Tag und das Datum in Spalte B und C ein. Gesamtstunden und Gesamtentlohnung werden automatisch berechnet."/>
    </ext>
  </extLst>
</table>
</file>

<file path=xl/tables/table12.xml><?xml version="1.0" encoding="utf-8"?>
<table xmlns="http://schemas.openxmlformats.org/spreadsheetml/2006/main" id="16" name="Zeiterfassungskarte345891011121314151617" displayName="Zeiterfassungskarte345891011121314151617" ref="B8:M40" totalsRowCount="1" totalsRowDxfId="51" totalsRowBorderDxfId="50" headerRowCellStyle="Ausgabe" totalsRowCellStyle="Komma">
  <autoFilter ref="B8:M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Datum" totalsRowLabel=" Stunden " dataDxfId="49" totalsRowDxfId="48">
      <calculatedColumnFormula>IFERROR(TEXT(#REF!,"aaaa"), "")</calculatedColumnFormula>
    </tableColumn>
    <tableColumn id="9" name="vertragliche_x000a_Arbeitszeit" totalsRowFunction="sum" dataDxfId="47" totalsRowDxfId="46" dataCellStyle="Stunden"/>
    <tableColumn id="11" name="davon (geplante) Arbeitszeit" totalsRowFunction="sum" dataDxfId="45" totalsRowDxfId="44" dataCellStyle="Stunden"/>
    <tableColumn id="3" name="davon geplante Kurzarbeit" totalsRowFunction="sum" dataDxfId="43" totalsRowDxfId="42" dataCellStyle="Stunden"/>
    <tableColumn id="4" name="tatsächliche Arbeitszeit" totalsRowFunction="sum" dataDxfId="41" totalsRowDxfId="40" dataCellStyle="Stunden"/>
    <tableColumn id="12" name="Feiertags_x000a_(Std.)" totalsRowFunction="custom" dataDxfId="39" totalsRowDxfId="38" dataCellStyle="Stunden">
      <totalsRowFormula>SUBTOTAL(109,Zeiterfassungskarte345891011121314151617[tatsächliche Arbeitszeit])</totalsRowFormula>
    </tableColumn>
    <tableColumn id="10" name="Krank _x000a_während gepl._x000a_Arbeitszeit " totalsRowFunction="sum" dataDxfId="37" totalsRowDxfId="36" dataCellStyle="Stunden"/>
    <tableColumn id="6" name="Urlaub (Std.)" totalsRowFunction="sum" dataDxfId="35" totalsRowDxfId="34" dataCellStyle="Stunden"/>
    <tableColumn id="8" name="tatsächliche _x000a_Kurzarbeit" totalsRowFunction="sum" dataDxfId="33" totalsRowDxfId="32" dataCellStyle="Stunden"/>
    <tableColumn id="5" name="Krank _x000a_während gepl. Kurzarbeit" totalsRowFunction="custom" dataDxfId="31" totalsRowDxfId="30" dataCellStyle="Stunden">
      <totalsRowFormula>SUM(Zeiterfassungskarte345891011121314151617[Krank 
während gepl. Kurzarbeit])</totalsRowFormula>
    </tableColumn>
    <tableColumn id="7" name="Std. Abrechnung _x000a_Gesamt" totalsRowFunction="sum" dataDxfId="29" totalsRowDxfId="28">
      <calculatedColumnFormula>SUM(Zeiterfassungskarte345891011121314151617[[#This Row],[tatsächliche Arbeitszeit]:[Krank 
während gepl. Kurzarbeit]])</calculatedColumnFormula>
    </tableColumn>
    <tableColumn id="2" name="Hinweise / Anmerkungen" dataDxfId="27" totalsRowDxfId="26" dataCellStyle="Stunden"/>
  </tableColumns>
  <tableStyleInfo name="Arbeitszeiterfassung" showFirstColumn="1" showLastColumn="0" showRowStripes="1" showColumnStripes="0"/>
  <extLst>
    <ext xmlns:x14="http://schemas.microsoft.com/office/spreadsheetml/2009/9/main" uri="{504A1905-F514-4f6f-8877-14C23A59335A}">
      <x14:table altTextSummary="Geben Sie in dieser Tabelle normale Arbeitsstunden, Überstunden, Kranken- und Urlaubsstunden für den Tag und das Datum in Spalte B und C ein. Gesamtstunden und Gesamtentlohnung werden automatisch berechnet."/>
    </ext>
  </extLst>
</table>
</file>

<file path=xl/tables/table13.xml><?xml version="1.0" encoding="utf-8"?>
<table xmlns="http://schemas.openxmlformats.org/spreadsheetml/2006/main" id="17" name="Zeiterfassungskarte34589101112131415161718" displayName="Zeiterfassungskarte34589101112131415161718" ref="B8:M40" totalsRowCount="1" totalsRowDxfId="25" totalsRowBorderDxfId="24" headerRowCellStyle="Ausgabe" totalsRowCellStyle="Komma">
  <autoFilter ref="B8:M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Datum" totalsRowLabel=" Stunden " dataDxfId="23" totalsRowDxfId="22">
      <calculatedColumnFormula>IFERROR(TEXT(#REF!,"aaaa"), "")</calculatedColumnFormula>
    </tableColumn>
    <tableColumn id="9" name="vertragliche_x000a_Arbeitszeit" totalsRowFunction="sum" dataDxfId="21" totalsRowDxfId="20" dataCellStyle="Stunden"/>
    <tableColumn id="11" name="davon (geplante) Arbeitszeit" totalsRowFunction="sum" dataDxfId="19" totalsRowDxfId="18" dataCellStyle="Stunden"/>
    <tableColumn id="3" name="davon geplante Kurzarbeit" totalsRowFunction="sum" dataDxfId="17" totalsRowDxfId="16" dataCellStyle="Stunden"/>
    <tableColumn id="4" name="tatsächliche Arbeitszeit" totalsRowFunction="sum" dataDxfId="15" totalsRowDxfId="14" dataCellStyle="Stunden"/>
    <tableColumn id="12" name="Feiertags_x000a_(Std.)" totalsRowFunction="custom" dataDxfId="13" totalsRowDxfId="12" dataCellStyle="Stunden">
      <totalsRowFormula>SUBTOTAL(109,Zeiterfassungskarte34589101112131415161718[tatsächliche Arbeitszeit])</totalsRowFormula>
    </tableColumn>
    <tableColumn id="10" name="Krank _x000a_während gepl._x000a_Arbeitszeit " totalsRowFunction="sum" dataDxfId="11" totalsRowDxfId="10" dataCellStyle="Stunden"/>
    <tableColumn id="6" name="Urlaub (Std.)" totalsRowFunction="sum" dataDxfId="9" totalsRowDxfId="8" dataCellStyle="Stunden"/>
    <tableColumn id="8" name="tatsächliche _x000a_Kurzarbeit" totalsRowFunction="sum" dataDxfId="7" totalsRowDxfId="6" dataCellStyle="Stunden"/>
    <tableColumn id="5" name="Krank _x000a_während gepl. Kurzarbeit" totalsRowFunction="custom" dataDxfId="5" totalsRowDxfId="4" dataCellStyle="Stunden">
      <totalsRowFormula>SUM(Zeiterfassungskarte34589101112131415161718[Krank 
während gepl. Kurzarbeit])</totalsRowFormula>
    </tableColumn>
    <tableColumn id="7" name="Std. Abrechnung _x000a_Gesamt" totalsRowFunction="sum" dataDxfId="3" totalsRowDxfId="2">
      <calculatedColumnFormula>SUM(Zeiterfassungskarte34589101112131415161718[[#This Row],[tatsächliche Arbeitszeit]:[Krank 
während gepl. Kurzarbeit]])</calculatedColumnFormula>
    </tableColumn>
    <tableColumn id="2" name="Hinweise / Anmerkungen" dataDxfId="1" totalsRowDxfId="0" dataCellStyle="Stunden"/>
  </tableColumns>
  <tableStyleInfo name="Arbeitszeiterfassung" showFirstColumn="1" showLastColumn="0" showRowStripes="1" showColumnStripes="0"/>
  <extLst>
    <ext xmlns:x14="http://schemas.microsoft.com/office/spreadsheetml/2009/9/main" uri="{504A1905-F514-4f6f-8877-14C23A59335A}">
      <x14:table altTextSummary="Geben Sie in dieser Tabelle normale Arbeitsstunden, Überstunden, Kranken- und Urlaubsstunden für den Tag und das Datum in Spalte B und C ein. Gesamtstunden und Gesamtentlohnung werden automatisch berechnet."/>
    </ext>
  </extLst>
</table>
</file>

<file path=xl/tables/table2.xml><?xml version="1.0" encoding="utf-8"?>
<table xmlns="http://schemas.openxmlformats.org/spreadsheetml/2006/main" id="4" name="Zeiterfassungskarte345" displayName="Zeiterfassungskarte345" ref="B8:M40" totalsRowCount="1" totalsRowDxfId="311" totalsRowBorderDxfId="310" headerRowCellStyle="Ausgabe" totalsRowCellStyle="Komma">
  <autoFilter ref="B8:M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Datum" totalsRowLabel=" Stunden " dataDxfId="309" totalsRowDxfId="308">
      <calculatedColumnFormula>IFERROR(TEXT(#REF!,"aaaa"), "")</calculatedColumnFormula>
    </tableColumn>
    <tableColumn id="9" name="vertragliche_x000a_Arbeitszeit" totalsRowFunction="sum" dataDxfId="307" totalsRowDxfId="306" dataCellStyle="Stunden"/>
    <tableColumn id="11" name="davon (geplante) Arbeitszeit" totalsRowFunction="sum" dataDxfId="305" totalsRowDxfId="304" dataCellStyle="Stunden"/>
    <tableColumn id="3" name="davon geplante Kurzarbeit" totalsRowFunction="sum" dataDxfId="303" totalsRowDxfId="302" dataCellStyle="Stunden"/>
    <tableColumn id="4" name="tatsächliche Arbeitszeit" totalsRowFunction="sum" dataDxfId="301" totalsRowDxfId="300" dataCellStyle="Stunden"/>
    <tableColumn id="12" name="Feiertags_x000a_(Std.)" totalsRowFunction="custom" dataDxfId="299" totalsRowDxfId="298" dataCellStyle="Stunden">
      <totalsRowFormula>SUBTOTAL(109,Zeiterfassungskarte345[tatsächliche Arbeitszeit])</totalsRowFormula>
    </tableColumn>
    <tableColumn id="10" name="Krank _x000a_während gepl._x000a_Arbeitszeit " totalsRowFunction="sum" dataDxfId="297" totalsRowDxfId="296" dataCellStyle="Stunden"/>
    <tableColumn id="6" name="Urlaub (Std.)" totalsRowFunction="sum" dataDxfId="295" totalsRowDxfId="294" dataCellStyle="Stunden"/>
    <tableColumn id="8" name="tatsächliche _x000a_Kurzarbeit" totalsRowFunction="sum" dataDxfId="293" totalsRowDxfId="292" dataCellStyle="Stunden"/>
    <tableColumn id="5" name="Krank _x000a_während gepl. Kurzarbeit" totalsRowFunction="custom" dataDxfId="291" totalsRowDxfId="290" dataCellStyle="Stunden">
      <totalsRowFormula>SUM(Zeiterfassungskarte345[Krank 
während gepl. Kurzarbeit])</totalsRowFormula>
    </tableColumn>
    <tableColumn id="7" name="Std. Abrechnung _x000a_Gesamt" totalsRowFunction="sum" dataDxfId="289" totalsRowDxfId="288">
      <calculatedColumnFormula>SUM(Zeiterfassungskarte345[[#This Row],[tatsächliche Arbeitszeit]:[Krank 
während gepl. Kurzarbeit]])</calculatedColumnFormula>
    </tableColumn>
    <tableColumn id="2" name="Hinweise / Anmerkungen" dataDxfId="287" totalsRowDxfId="286" dataCellStyle="Stunden"/>
  </tableColumns>
  <tableStyleInfo name="Arbeitszeiterfassung" showFirstColumn="1" showLastColumn="0" showRowStripes="1" showColumnStripes="0"/>
  <extLst>
    <ext xmlns:x14="http://schemas.microsoft.com/office/spreadsheetml/2009/9/main" uri="{504A1905-F514-4f6f-8877-14C23A59335A}">
      <x14:table altTextSummary="Geben Sie in dieser Tabelle normale Arbeitsstunden, Überstunden, Kranken- und Urlaubsstunden für den Tag und das Datum in Spalte B und C ein. Gesamtstunden und Gesamtentlohnung werden automatisch berechnet."/>
    </ext>
  </extLst>
</table>
</file>

<file path=xl/tables/table3.xml><?xml version="1.0" encoding="utf-8"?>
<table xmlns="http://schemas.openxmlformats.org/spreadsheetml/2006/main" id="7" name="Zeiterfassungskarte3458" displayName="Zeiterfassungskarte3458" ref="B8:M40" totalsRowCount="1" totalsRowDxfId="285" totalsRowBorderDxfId="284" headerRowCellStyle="Ausgabe" totalsRowCellStyle="Komma">
  <autoFilter ref="B8:M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Datum" totalsRowLabel=" Stunden " dataDxfId="283" totalsRowDxfId="282">
      <calculatedColumnFormula>IFERROR(TEXT(#REF!,"aaaa"), "")</calculatedColumnFormula>
    </tableColumn>
    <tableColumn id="9" name="vertragliche_x000a_Arbeitszeit" totalsRowFunction="sum" dataDxfId="281" totalsRowDxfId="280" dataCellStyle="Stunden"/>
    <tableColumn id="11" name="davon (geplante) Arbeitszeit" totalsRowFunction="sum" dataDxfId="279" totalsRowDxfId="278" dataCellStyle="Stunden"/>
    <tableColumn id="3" name="davon geplante Kurzarbeit" totalsRowFunction="sum" dataDxfId="277" totalsRowDxfId="276" dataCellStyle="Stunden"/>
    <tableColumn id="4" name="tatsächliche Arbeitszeit" totalsRowFunction="sum" dataDxfId="275" totalsRowDxfId="274" dataCellStyle="Stunden"/>
    <tableColumn id="12" name="Feiertags_x000a_(Std.)" totalsRowFunction="custom" dataDxfId="273" totalsRowDxfId="272" dataCellStyle="Stunden">
      <totalsRowFormula>SUBTOTAL(109,Zeiterfassungskarte3458[tatsächliche Arbeitszeit])</totalsRowFormula>
    </tableColumn>
    <tableColumn id="10" name="Krank _x000a_während gepl._x000a_Arbeitszeit " totalsRowFunction="sum" dataDxfId="271" totalsRowDxfId="270" dataCellStyle="Stunden"/>
    <tableColumn id="6" name="Urlaub (Std.)" totalsRowFunction="sum" dataDxfId="269" totalsRowDxfId="268" dataCellStyle="Stunden"/>
    <tableColumn id="8" name="tatsächliche _x000a_Kurzarbeit" totalsRowFunction="sum" dataDxfId="267" totalsRowDxfId="266" dataCellStyle="Stunden"/>
    <tableColumn id="5" name="Krank _x000a_während gepl. Kurzarbeit" totalsRowFunction="custom" dataDxfId="265" totalsRowDxfId="264" dataCellStyle="Stunden">
      <totalsRowFormula>SUM(Zeiterfassungskarte3458[Krank 
während gepl. Kurzarbeit])</totalsRowFormula>
    </tableColumn>
    <tableColumn id="7" name="Std. Abrechnung _x000a_Gesamt" totalsRowFunction="sum" dataDxfId="263" totalsRowDxfId="262">
      <calculatedColumnFormula>SUM(Zeiterfassungskarte3458[[#This Row],[tatsächliche Arbeitszeit]:[Krank 
während gepl. Kurzarbeit]])</calculatedColumnFormula>
    </tableColumn>
    <tableColumn id="2" name="Hinweise / Anmerkungen" dataDxfId="261" totalsRowDxfId="260" dataCellStyle="Stunden"/>
  </tableColumns>
  <tableStyleInfo name="Arbeitszeiterfassung" showFirstColumn="1" showLastColumn="0" showRowStripes="1" showColumnStripes="0"/>
  <extLst>
    <ext xmlns:x14="http://schemas.microsoft.com/office/spreadsheetml/2009/9/main" uri="{504A1905-F514-4f6f-8877-14C23A59335A}">
      <x14:table altTextSummary="Geben Sie in dieser Tabelle normale Arbeitsstunden, Überstunden, Kranken- und Urlaubsstunden für den Tag und das Datum in Spalte B und C ein. Gesamtstunden und Gesamtentlohnung werden automatisch berechnet."/>
    </ext>
  </extLst>
</table>
</file>

<file path=xl/tables/table4.xml><?xml version="1.0" encoding="utf-8"?>
<table xmlns="http://schemas.openxmlformats.org/spreadsheetml/2006/main" id="8" name="Zeiterfassungskarte34589" displayName="Zeiterfassungskarte34589" ref="B8:M40" totalsRowCount="1" totalsRowDxfId="259" totalsRowBorderDxfId="258" headerRowCellStyle="Ausgabe" totalsRowCellStyle="Komma">
  <autoFilter ref="B8:M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Datum" totalsRowLabel=" Stunden " dataDxfId="257" totalsRowDxfId="256">
      <calculatedColumnFormula>IFERROR(TEXT(#REF!,"aaaa"), "")</calculatedColumnFormula>
    </tableColumn>
    <tableColumn id="9" name="vertragliche_x000a_Arbeitszeit" totalsRowFunction="sum" dataDxfId="255" totalsRowDxfId="254" dataCellStyle="Stunden"/>
    <tableColumn id="11" name="davon (geplante) Arbeitszeit" totalsRowFunction="sum" dataDxfId="253" totalsRowDxfId="252" dataCellStyle="Stunden"/>
    <tableColumn id="3" name="davon geplante Kurzarbeit" totalsRowFunction="sum" dataDxfId="251" totalsRowDxfId="250" dataCellStyle="Stunden"/>
    <tableColumn id="4" name="tatsächliche Arbeitszeit" totalsRowFunction="sum" dataDxfId="249" totalsRowDxfId="248" dataCellStyle="Stunden"/>
    <tableColumn id="12" name="Feiertags_x000a_(Std.)" totalsRowFunction="custom" dataDxfId="247" totalsRowDxfId="246" dataCellStyle="Stunden">
      <totalsRowFormula>SUBTOTAL(109,Zeiterfassungskarte34589[tatsächliche Arbeitszeit])</totalsRowFormula>
    </tableColumn>
    <tableColumn id="10" name="Krank _x000a_während gepl._x000a_Arbeitszeit " totalsRowFunction="sum" dataDxfId="245" totalsRowDxfId="244" dataCellStyle="Stunden"/>
    <tableColumn id="6" name="Urlaub (Std.)" totalsRowFunction="sum" dataDxfId="243" totalsRowDxfId="242" dataCellStyle="Stunden"/>
    <tableColumn id="8" name="tatsächliche _x000a_Kurzarbeit" totalsRowFunction="sum" dataDxfId="241" totalsRowDxfId="240" dataCellStyle="Stunden"/>
    <tableColumn id="5" name="Krank _x000a_während gepl. Kurzarbeit" totalsRowFunction="custom" dataDxfId="239" totalsRowDxfId="238" dataCellStyle="Stunden">
      <totalsRowFormula>SUM(Zeiterfassungskarte34589[Krank 
während gepl. Kurzarbeit])</totalsRowFormula>
    </tableColumn>
    <tableColumn id="7" name="Std. Abrechnung _x000a_Gesamt" totalsRowFunction="sum" dataDxfId="237" totalsRowDxfId="236">
      <calculatedColumnFormula>SUM(Zeiterfassungskarte34589[[#This Row],[tatsächliche Arbeitszeit]:[Krank 
während gepl. Kurzarbeit]])</calculatedColumnFormula>
    </tableColumn>
    <tableColumn id="2" name="Hinweise / Anmerkungen" dataDxfId="235" totalsRowDxfId="234" dataCellStyle="Stunden"/>
  </tableColumns>
  <tableStyleInfo name="Arbeitszeiterfassung" showFirstColumn="1" showLastColumn="0" showRowStripes="1" showColumnStripes="0"/>
  <extLst>
    <ext xmlns:x14="http://schemas.microsoft.com/office/spreadsheetml/2009/9/main" uri="{504A1905-F514-4f6f-8877-14C23A59335A}">
      <x14:table altTextSummary="Geben Sie in dieser Tabelle normale Arbeitsstunden, Überstunden, Kranken- und Urlaubsstunden für den Tag und das Datum in Spalte B und C ein. Gesamtstunden und Gesamtentlohnung werden automatisch berechnet."/>
    </ext>
  </extLst>
</table>
</file>

<file path=xl/tables/table5.xml><?xml version="1.0" encoding="utf-8"?>
<table xmlns="http://schemas.openxmlformats.org/spreadsheetml/2006/main" id="9" name="Zeiterfassungskarte3458910" displayName="Zeiterfassungskarte3458910" ref="B8:M40" totalsRowCount="1" totalsRowDxfId="233" totalsRowBorderDxfId="232" headerRowCellStyle="Ausgabe" totalsRowCellStyle="Komma">
  <autoFilter ref="B8:M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Datum" totalsRowLabel=" Stunden " dataDxfId="231" totalsRowDxfId="230">
      <calculatedColumnFormula>IFERROR(TEXT(#REF!,"aaaa"), "")</calculatedColumnFormula>
    </tableColumn>
    <tableColumn id="9" name="vertragliche_x000a_Arbeitszeit" totalsRowFunction="sum" dataDxfId="229" totalsRowDxfId="228" dataCellStyle="Stunden"/>
    <tableColumn id="11" name="davon (geplante) Arbeitszeit" totalsRowFunction="sum" dataDxfId="227" totalsRowDxfId="226" dataCellStyle="Stunden"/>
    <tableColumn id="3" name="davon geplante Kurzarbeit" totalsRowFunction="sum" dataDxfId="225" totalsRowDxfId="224" dataCellStyle="Stunden"/>
    <tableColumn id="4" name="tatsächliche Arbeitszeit" totalsRowFunction="sum" dataDxfId="223" totalsRowDxfId="222" dataCellStyle="Stunden"/>
    <tableColumn id="12" name="Feiertags_x000a_(Std.)" totalsRowFunction="custom" dataDxfId="221" totalsRowDxfId="220" dataCellStyle="Stunden">
      <totalsRowFormula>SUBTOTAL(109,Zeiterfassungskarte3458910[tatsächliche Arbeitszeit])</totalsRowFormula>
    </tableColumn>
    <tableColumn id="10" name="Krank _x000a_während gepl._x000a_Arbeitszeit " totalsRowFunction="sum" dataDxfId="219" totalsRowDxfId="218" dataCellStyle="Stunden"/>
    <tableColumn id="6" name="Urlaub (Std.)" totalsRowFunction="sum" dataDxfId="217" totalsRowDxfId="216" dataCellStyle="Stunden"/>
    <tableColumn id="8" name="tatsächliche _x000a_Kurzarbeit" totalsRowFunction="sum" dataDxfId="215" totalsRowDxfId="214" dataCellStyle="Stunden"/>
    <tableColumn id="5" name="Krank _x000a_während gepl. Kurzarbeit" totalsRowFunction="custom" dataDxfId="213" totalsRowDxfId="212" dataCellStyle="Stunden">
      <totalsRowFormula>SUM(Zeiterfassungskarte3458910[Krank 
während gepl. Kurzarbeit])</totalsRowFormula>
    </tableColumn>
    <tableColumn id="7" name="Std. Abrechnung _x000a_Gesamt" totalsRowFunction="sum" dataDxfId="211" totalsRowDxfId="210">
      <calculatedColumnFormula>SUM(Zeiterfassungskarte3458910[[#This Row],[tatsächliche Arbeitszeit]:[Krank 
während gepl. Kurzarbeit]])</calculatedColumnFormula>
    </tableColumn>
    <tableColumn id="2" name="Hinweise / Anmerkungen" dataDxfId="209" totalsRowDxfId="208" dataCellStyle="Stunden"/>
  </tableColumns>
  <tableStyleInfo name="Arbeitszeiterfassung" showFirstColumn="1" showLastColumn="0" showRowStripes="1" showColumnStripes="0"/>
  <extLst>
    <ext xmlns:x14="http://schemas.microsoft.com/office/spreadsheetml/2009/9/main" uri="{504A1905-F514-4f6f-8877-14C23A59335A}">
      <x14:table altTextSummary="Geben Sie in dieser Tabelle normale Arbeitsstunden, Überstunden, Kranken- und Urlaubsstunden für den Tag und das Datum in Spalte B und C ein. Gesamtstunden und Gesamtentlohnung werden automatisch berechnet."/>
    </ext>
  </extLst>
</table>
</file>

<file path=xl/tables/table6.xml><?xml version="1.0" encoding="utf-8"?>
<table xmlns="http://schemas.openxmlformats.org/spreadsheetml/2006/main" id="10" name="Zeiterfassungskarte345891011" displayName="Zeiterfassungskarte345891011" ref="B8:M40" totalsRowCount="1" totalsRowDxfId="207" totalsRowBorderDxfId="206" headerRowCellStyle="Ausgabe" totalsRowCellStyle="Komma">
  <autoFilter ref="B8:M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Datum" totalsRowLabel=" Stunden " dataDxfId="205" totalsRowDxfId="204">
      <calculatedColumnFormula>IFERROR(TEXT(#REF!,"aaaa"), "")</calculatedColumnFormula>
    </tableColumn>
    <tableColumn id="9" name="vertragliche_x000a_Arbeitszeit" totalsRowFunction="sum" dataDxfId="203" totalsRowDxfId="202" dataCellStyle="Stunden"/>
    <tableColumn id="11" name="davon (geplante) Arbeitszeit" totalsRowFunction="sum" dataDxfId="201" totalsRowDxfId="200" dataCellStyle="Stunden"/>
    <tableColumn id="3" name="davon geplante Kurzarbeit" totalsRowFunction="sum" dataDxfId="199" totalsRowDxfId="198" dataCellStyle="Stunden"/>
    <tableColumn id="4" name="tatsächliche Arbeitszeit" totalsRowFunction="sum" dataDxfId="197" totalsRowDxfId="196" dataCellStyle="Stunden"/>
    <tableColumn id="12" name="Feiertags_x000a_(Std.)" totalsRowFunction="custom" dataDxfId="195" totalsRowDxfId="194" dataCellStyle="Stunden">
      <totalsRowFormula>SUBTOTAL(109,Zeiterfassungskarte345891011[tatsächliche Arbeitszeit])</totalsRowFormula>
    </tableColumn>
    <tableColumn id="10" name="Krank _x000a_während gepl._x000a_Arbeitszeit " totalsRowFunction="sum" dataDxfId="193" totalsRowDxfId="192" dataCellStyle="Stunden"/>
    <tableColumn id="6" name="Urlaub (Std.)" totalsRowFunction="sum" dataDxfId="191" totalsRowDxfId="190" dataCellStyle="Stunden"/>
    <tableColumn id="8" name="tatsächliche _x000a_Kurzarbeit" totalsRowFunction="sum" dataDxfId="189" totalsRowDxfId="188" dataCellStyle="Stunden"/>
    <tableColumn id="5" name="Krank _x000a_während gepl. Kurzarbeit" totalsRowFunction="custom" dataDxfId="187" totalsRowDxfId="186" dataCellStyle="Stunden">
      <totalsRowFormula>SUM(Zeiterfassungskarte345891011[Krank 
während gepl. Kurzarbeit])</totalsRowFormula>
    </tableColumn>
    <tableColumn id="7" name="Std. Abrechnung _x000a_Gesamt" totalsRowFunction="sum" dataDxfId="185" totalsRowDxfId="184">
      <calculatedColumnFormula>SUM(Zeiterfassungskarte345891011[[#This Row],[tatsächliche Arbeitszeit]:[Krank 
während gepl. Kurzarbeit]])</calculatedColumnFormula>
    </tableColumn>
    <tableColumn id="2" name="Hinweise / Anmerkungen" dataDxfId="183" totalsRowDxfId="182" dataCellStyle="Stunden"/>
  </tableColumns>
  <tableStyleInfo name="Arbeitszeiterfassung" showFirstColumn="1" showLastColumn="0" showRowStripes="1" showColumnStripes="0"/>
  <extLst>
    <ext xmlns:x14="http://schemas.microsoft.com/office/spreadsheetml/2009/9/main" uri="{504A1905-F514-4f6f-8877-14C23A59335A}">
      <x14:table altTextSummary="Geben Sie in dieser Tabelle normale Arbeitsstunden, Überstunden, Kranken- und Urlaubsstunden für den Tag und das Datum in Spalte B und C ein. Gesamtstunden und Gesamtentlohnung werden automatisch berechnet."/>
    </ext>
  </extLst>
</table>
</file>

<file path=xl/tables/table7.xml><?xml version="1.0" encoding="utf-8"?>
<table xmlns="http://schemas.openxmlformats.org/spreadsheetml/2006/main" id="11" name="Zeiterfassungskarte34589101112" displayName="Zeiterfassungskarte34589101112" ref="B8:M40" totalsRowCount="1" totalsRowDxfId="181" totalsRowBorderDxfId="180" headerRowCellStyle="Ausgabe" totalsRowCellStyle="Komma">
  <autoFilter ref="B8:M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Datum" totalsRowLabel=" Stunden " dataDxfId="179" totalsRowDxfId="178">
      <calculatedColumnFormula>IFERROR(TEXT(#REF!,"aaaa"), "")</calculatedColumnFormula>
    </tableColumn>
    <tableColumn id="9" name="vertragliche_x000a_Arbeitszeit" totalsRowFunction="sum" dataDxfId="177" totalsRowDxfId="176" dataCellStyle="Stunden"/>
    <tableColumn id="11" name="davon (geplante) Arbeitszeit" totalsRowFunction="sum" dataDxfId="175" totalsRowDxfId="174" dataCellStyle="Stunden"/>
    <tableColumn id="3" name="davon geplante Kurzarbeit" totalsRowFunction="sum" dataDxfId="173" totalsRowDxfId="172" dataCellStyle="Stunden"/>
    <tableColumn id="4" name="tatsächliche Arbeitszeit" totalsRowFunction="sum" dataDxfId="171" totalsRowDxfId="170" dataCellStyle="Stunden"/>
    <tableColumn id="12" name="Feiertags_x000a_(Std.)" totalsRowFunction="custom" dataDxfId="169" totalsRowDxfId="168" dataCellStyle="Stunden">
      <totalsRowFormula>SUBTOTAL(109,Zeiterfassungskarte34589101112[tatsächliche Arbeitszeit])</totalsRowFormula>
    </tableColumn>
    <tableColumn id="10" name="Krank _x000a_während gepl._x000a_Arbeitszeit " totalsRowFunction="sum" dataDxfId="167" totalsRowDxfId="166" dataCellStyle="Stunden"/>
    <tableColumn id="6" name="Urlaub (Std.)" totalsRowFunction="sum" dataDxfId="165" totalsRowDxfId="164" dataCellStyle="Stunden"/>
    <tableColumn id="8" name="tatsächliche _x000a_Kurzarbeit" totalsRowFunction="sum" dataDxfId="163" totalsRowDxfId="162" dataCellStyle="Stunden"/>
    <tableColumn id="5" name="Krank _x000a_während gepl. Kurzarbeit" totalsRowFunction="custom" dataDxfId="161" totalsRowDxfId="160" dataCellStyle="Stunden">
      <totalsRowFormula>SUM(Zeiterfassungskarte34589101112[Krank 
während gepl. Kurzarbeit])</totalsRowFormula>
    </tableColumn>
    <tableColumn id="7" name="Std. Abrechnung _x000a_Gesamt" totalsRowFunction="sum" dataDxfId="159" totalsRowDxfId="158">
      <calculatedColumnFormula>SUM(Zeiterfassungskarte34589101112[[#This Row],[tatsächliche Arbeitszeit]:[Krank 
während gepl. Kurzarbeit]])</calculatedColumnFormula>
    </tableColumn>
    <tableColumn id="2" name="Hinweise / Anmerkungen" dataDxfId="157" totalsRowDxfId="156" dataCellStyle="Stunden"/>
  </tableColumns>
  <tableStyleInfo name="Arbeitszeiterfassung" showFirstColumn="1" showLastColumn="0" showRowStripes="1" showColumnStripes="0"/>
  <extLst>
    <ext xmlns:x14="http://schemas.microsoft.com/office/spreadsheetml/2009/9/main" uri="{504A1905-F514-4f6f-8877-14C23A59335A}">
      <x14:table altTextSummary="Geben Sie in dieser Tabelle normale Arbeitsstunden, Überstunden, Kranken- und Urlaubsstunden für den Tag und das Datum in Spalte B und C ein. Gesamtstunden und Gesamtentlohnung werden automatisch berechnet."/>
    </ext>
  </extLst>
</table>
</file>

<file path=xl/tables/table8.xml><?xml version="1.0" encoding="utf-8"?>
<table xmlns="http://schemas.openxmlformats.org/spreadsheetml/2006/main" id="12" name="Zeiterfassungskarte3458910111213" displayName="Zeiterfassungskarte3458910111213" ref="B8:M40" totalsRowCount="1" totalsRowDxfId="155" totalsRowBorderDxfId="154" headerRowCellStyle="Ausgabe" totalsRowCellStyle="Komma">
  <autoFilter ref="B8:M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Datum" totalsRowLabel=" Stunden " dataDxfId="153" totalsRowDxfId="152">
      <calculatedColumnFormula>IFERROR(TEXT(#REF!,"aaaa"), "")</calculatedColumnFormula>
    </tableColumn>
    <tableColumn id="9" name="vertragliche_x000a_Arbeitszeit" totalsRowFunction="sum" dataDxfId="151" totalsRowDxfId="150" dataCellStyle="Stunden"/>
    <tableColumn id="11" name="davon (geplante) Arbeitszeit" totalsRowFunction="sum" dataDxfId="149" totalsRowDxfId="148" dataCellStyle="Stunden"/>
    <tableColumn id="3" name="davon geplante Kurzarbeit" totalsRowFunction="sum" dataDxfId="147" totalsRowDxfId="146" dataCellStyle="Stunden"/>
    <tableColumn id="4" name="tatsächliche Arbeitszeit" totalsRowFunction="sum" dataDxfId="145" totalsRowDxfId="144" dataCellStyle="Stunden"/>
    <tableColumn id="12" name="Feiertags_x000a_(Std.)" totalsRowFunction="custom" dataDxfId="143" totalsRowDxfId="142" dataCellStyle="Stunden">
      <totalsRowFormula>SUBTOTAL(109,Zeiterfassungskarte3458910111213[tatsächliche Arbeitszeit])</totalsRowFormula>
    </tableColumn>
    <tableColumn id="10" name="Krank _x000a_während gepl._x000a_Arbeitszeit " totalsRowFunction="sum" dataDxfId="141" totalsRowDxfId="140" dataCellStyle="Stunden"/>
    <tableColumn id="6" name="Urlaub (Std.)" totalsRowFunction="sum" dataDxfId="139" totalsRowDxfId="138" dataCellStyle="Stunden"/>
    <tableColumn id="8" name="tatsächliche _x000a_Kurzarbeit" totalsRowFunction="sum" dataDxfId="137" totalsRowDxfId="136" dataCellStyle="Stunden"/>
    <tableColumn id="5" name="Krank _x000a_während gepl. Kurzarbeit" totalsRowFunction="custom" dataDxfId="135" totalsRowDxfId="134" dataCellStyle="Stunden">
      <totalsRowFormula>SUM(Zeiterfassungskarte3458910111213[Krank 
während gepl. Kurzarbeit])</totalsRowFormula>
    </tableColumn>
    <tableColumn id="7" name="Std. Abrechnung _x000a_Gesamt" totalsRowFunction="sum" dataDxfId="133" totalsRowDxfId="132">
      <calculatedColumnFormula>SUM(Zeiterfassungskarte3458910111213[[#This Row],[tatsächliche Arbeitszeit]:[Krank 
während gepl. Kurzarbeit]])</calculatedColumnFormula>
    </tableColumn>
    <tableColumn id="2" name="Hinweise / Anmerkungen" dataDxfId="131" totalsRowDxfId="130" dataCellStyle="Stunden"/>
  </tableColumns>
  <tableStyleInfo name="Arbeitszeiterfassung" showFirstColumn="1" showLastColumn="0" showRowStripes="1" showColumnStripes="0"/>
  <extLst>
    <ext xmlns:x14="http://schemas.microsoft.com/office/spreadsheetml/2009/9/main" uri="{504A1905-F514-4f6f-8877-14C23A59335A}">
      <x14:table altTextSummary="Geben Sie in dieser Tabelle normale Arbeitsstunden, Überstunden, Kranken- und Urlaubsstunden für den Tag und das Datum in Spalte B und C ein. Gesamtstunden und Gesamtentlohnung werden automatisch berechnet."/>
    </ext>
  </extLst>
</table>
</file>

<file path=xl/tables/table9.xml><?xml version="1.0" encoding="utf-8"?>
<table xmlns="http://schemas.openxmlformats.org/spreadsheetml/2006/main" id="13" name="Zeiterfassungskarte345891011121314" displayName="Zeiterfassungskarte345891011121314" ref="B8:M40" totalsRowCount="1" totalsRowDxfId="129" totalsRowBorderDxfId="128" headerRowCellStyle="Ausgabe" totalsRowCellStyle="Komma">
  <autoFilter ref="B8:M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Datum" totalsRowLabel=" Stunden " dataDxfId="127" totalsRowDxfId="126">
      <calculatedColumnFormula>IFERROR(TEXT(#REF!,"aaaa"), "")</calculatedColumnFormula>
    </tableColumn>
    <tableColumn id="9" name="vertragliche_x000a_Arbeitszeit" totalsRowFunction="sum" dataDxfId="125" totalsRowDxfId="124" dataCellStyle="Stunden"/>
    <tableColumn id="11" name="davon (geplante) Arbeitszeit" totalsRowFunction="sum" dataDxfId="123" totalsRowDxfId="122" dataCellStyle="Stunden"/>
    <tableColumn id="3" name="davon geplante Kurzarbeit" totalsRowFunction="sum" dataDxfId="121" totalsRowDxfId="120" dataCellStyle="Stunden"/>
    <tableColumn id="4" name="tatsächliche Arbeitszeit" totalsRowFunction="sum" dataDxfId="119" totalsRowDxfId="118" dataCellStyle="Stunden"/>
    <tableColumn id="12" name="Feiertags_x000a_(Std.)" totalsRowFunction="custom" dataDxfId="117" totalsRowDxfId="116" dataCellStyle="Stunden">
      <totalsRowFormula>SUBTOTAL(109,Zeiterfassungskarte345891011121314[tatsächliche Arbeitszeit])</totalsRowFormula>
    </tableColumn>
    <tableColumn id="10" name="Krank _x000a_während gepl._x000a_Arbeitszeit " totalsRowFunction="sum" dataDxfId="115" totalsRowDxfId="114" dataCellStyle="Stunden"/>
    <tableColumn id="6" name="Urlaub (Std.)" totalsRowFunction="sum" dataDxfId="113" totalsRowDxfId="112" dataCellStyle="Stunden"/>
    <tableColumn id="8" name="tatsächliche _x000a_Kurzarbeit" totalsRowFunction="sum" dataDxfId="111" totalsRowDxfId="110" dataCellStyle="Stunden"/>
    <tableColumn id="5" name="Krank _x000a_während gepl. Kurzarbeit" totalsRowFunction="custom" dataDxfId="109" totalsRowDxfId="108" dataCellStyle="Stunden">
      <totalsRowFormula>SUM(Zeiterfassungskarte345891011121314[Krank 
während gepl. Kurzarbeit])</totalsRowFormula>
    </tableColumn>
    <tableColumn id="7" name="Std. Abrechnung _x000a_Gesamt" totalsRowFunction="sum" dataDxfId="107" totalsRowDxfId="106">
      <calculatedColumnFormula>SUM(Zeiterfassungskarte345891011121314[[#This Row],[tatsächliche Arbeitszeit]:[Krank 
während gepl. Kurzarbeit]])</calculatedColumnFormula>
    </tableColumn>
    <tableColumn id="2" name="Hinweise / Anmerkungen" dataDxfId="105" totalsRowDxfId="104" dataCellStyle="Stunden"/>
  </tableColumns>
  <tableStyleInfo name="Arbeitszeiterfassung" showFirstColumn="1" showLastColumn="0" showRowStripes="1" showColumnStripes="0"/>
  <extLst>
    <ext xmlns:x14="http://schemas.microsoft.com/office/spreadsheetml/2009/9/main" uri="{504A1905-F514-4f6f-8877-14C23A59335A}">
      <x14:table altTextSummary="Geben Sie in dieser Tabelle normale Arbeitsstunden, Überstunden, Kranken- und Urlaubsstunden für den Tag und das Datum in Spalte B und C ein. Gesamtstunden und Gesamtentlohnung werden automatisch berechnet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spect">
  <a:themeElements>
    <a:clrScheme name="Currency">
      <a:dk1>
        <a:sysClr val="windowText" lastClr="000000"/>
      </a:dk1>
      <a:lt1>
        <a:sysClr val="window" lastClr="FFFFFF"/>
      </a:lt1>
      <a:dk2>
        <a:srgbClr val="4A606E"/>
      </a:dk2>
      <a:lt2>
        <a:srgbClr val="D1E1E3"/>
      </a:lt2>
      <a:accent1>
        <a:srgbClr val="79B5B0"/>
      </a:accent1>
      <a:accent2>
        <a:srgbClr val="B4BC4C"/>
      </a:accent2>
      <a:accent3>
        <a:srgbClr val="B77851"/>
      </a:accent3>
      <a:accent4>
        <a:srgbClr val="776A5B"/>
      </a:accent4>
      <a:accent5>
        <a:srgbClr val="B6AD76"/>
      </a:accent5>
      <a:accent6>
        <a:srgbClr val="95AEB1"/>
      </a:accent6>
      <a:hlink>
        <a:srgbClr val="3ECCED"/>
      </a:hlink>
      <a:folHlink>
        <a:srgbClr val="2C6C93"/>
      </a:folHlink>
    </a:clrScheme>
    <a:fontScheme name="Aspect">
      <a:majorFont>
        <a:latin typeface="Verdana"/>
        <a:ea typeface=""/>
        <a:cs typeface=""/>
        <a:font script="Jpan" typeface="ＭＳ ゴシック"/>
        <a:font script="Hang" typeface="굴림"/>
        <a:font script="Hans" typeface="黑体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宋体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A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500" cap="flat" cmpd="sng" algn="ctr">
          <a:solidFill>
            <a:schemeClr val="phClr">
              <a:satMod val="150000"/>
            </a:schemeClr>
          </a:solidFill>
          <a:prstDash val="solid"/>
        </a:ln>
        <a:ln w="50800" cap="flat" cmpd="thickThin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5000"/>
                <a:satMod val="150000"/>
              </a:schemeClr>
            </a:gs>
            <a:gs pos="35000">
              <a:schemeClr val="phClr">
                <a:shade val="70000"/>
                <a:satMod val="155000"/>
              </a:schemeClr>
            </a:gs>
            <a:gs pos="100000">
              <a:schemeClr val="phClr">
                <a:tint val="90000"/>
                <a:satMod val="175000"/>
              </a:schemeClr>
            </a:gs>
          </a:gsLst>
          <a:lin ang="16200000" scaled="0"/>
        </a:gradFill>
        <a:blipFill>
          <a:blip xmlns:r="http://schemas.openxmlformats.org/officeDocument/2006/relationships" r:embed="rId1">
            <a:duotone>
              <a:schemeClr val="phClr">
                <a:shade val="0"/>
                <a:satMod val="350000"/>
              </a:schemeClr>
              <a:schemeClr val="phClr">
                <a:tint val="8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autoPageBreaks="0" fitToPage="1"/>
  </sheetPr>
  <dimension ref="A1:Q46"/>
  <sheetViews>
    <sheetView showGridLines="0" view="pageBreakPreview" zoomScaleNormal="85" zoomScaleSheetLayoutView="100" zoomScalePageLayoutView="55" workbookViewId="0">
      <selection activeCell="B8" sqref="B8"/>
    </sheetView>
  </sheetViews>
  <sheetFormatPr baseColWidth="10" defaultColWidth="7.296875" defaultRowHeight="30" customHeight="1" x14ac:dyDescent="0.2"/>
  <cols>
    <col min="1" max="1" width="2.69921875" style="2" customWidth="1"/>
    <col min="2" max="2" width="28.796875" style="2" customWidth="1"/>
    <col min="3" max="3" width="10.5" style="2" customWidth="1"/>
    <col min="4" max="4" width="10.8984375" style="2" customWidth="1"/>
    <col min="5" max="5" width="11.19921875" style="2" customWidth="1"/>
    <col min="6" max="6" width="14" style="2" customWidth="1"/>
    <col min="7" max="7" width="9" style="2" customWidth="1"/>
    <col min="8" max="8" width="12.59765625" customWidth="1"/>
    <col min="9" max="9" width="10.296875" style="2" customWidth="1"/>
    <col min="10" max="10" width="14.5" customWidth="1"/>
    <col min="11" max="11" width="13.59765625" style="2" customWidth="1"/>
    <col min="12" max="12" width="13.5" style="2" customWidth="1"/>
    <col min="13" max="13" width="35.796875" style="2" customWidth="1"/>
    <col min="14" max="14" width="3.296875" style="2" customWidth="1"/>
    <col min="15" max="15" width="34.3984375" style="23" customWidth="1"/>
    <col min="16" max="16" width="14.3984375" style="2" customWidth="1"/>
    <col min="17" max="17" width="28.296875" style="4" customWidth="1"/>
    <col min="18" max="18" width="9.796875" style="2" customWidth="1"/>
    <col min="19" max="19" width="2.69921875" style="2" customWidth="1"/>
    <col min="20" max="16384" width="7.296875" style="2"/>
  </cols>
  <sheetData>
    <row r="1" spans="1:17" ht="36" customHeight="1" x14ac:dyDescent="0.2">
      <c r="B1" s="76" t="s">
        <v>0</v>
      </c>
      <c r="C1" s="76"/>
      <c r="H1" s="2"/>
      <c r="J1" s="2"/>
      <c r="M1" s="75"/>
      <c r="O1" s="2"/>
      <c r="Q1" s="2"/>
    </row>
    <row r="2" spans="1:17" ht="36" customHeight="1" x14ac:dyDescent="0.2">
      <c r="H2" s="2"/>
      <c r="J2" s="2"/>
      <c r="M2" s="75"/>
      <c r="O2" s="2"/>
      <c r="Q2" s="2"/>
    </row>
    <row r="3" spans="1:17" ht="41.25" customHeight="1" x14ac:dyDescent="0.2">
      <c r="A3" s="8"/>
      <c r="B3" s="24" t="s">
        <v>3</v>
      </c>
      <c r="C3" s="31" t="s">
        <v>14</v>
      </c>
      <c r="D3" s="39"/>
      <c r="E3" s="39"/>
      <c r="F3" s="25"/>
      <c r="G3" s="25"/>
      <c r="H3" s="39"/>
      <c r="I3" s="39"/>
      <c r="J3" s="39"/>
      <c r="K3" s="26"/>
      <c r="L3" s="30"/>
      <c r="M3" s="40"/>
      <c r="O3" s="2"/>
      <c r="Q3" s="2"/>
    </row>
    <row r="4" spans="1:17" ht="36" customHeight="1" x14ac:dyDescent="0.2">
      <c r="A4" s="8"/>
      <c r="B4" s="24" t="s">
        <v>4</v>
      </c>
      <c r="C4" s="74">
        <v>12</v>
      </c>
      <c r="D4" s="74"/>
      <c r="E4" s="74"/>
      <c r="F4" s="34" t="s">
        <v>5</v>
      </c>
      <c r="G4" s="34"/>
      <c r="H4" s="31" t="s">
        <v>15</v>
      </c>
      <c r="I4" s="31"/>
      <c r="J4" s="30"/>
      <c r="K4" s="30"/>
      <c r="L4" s="30"/>
      <c r="M4" s="30"/>
      <c r="O4" s="2"/>
      <c r="Q4" s="2"/>
    </row>
    <row r="5" spans="1:17" ht="18" customHeight="1" x14ac:dyDescent="0.2">
      <c r="A5" s="8"/>
      <c r="B5" s="9"/>
      <c r="C5" s="10"/>
      <c r="D5" s="10"/>
      <c r="E5" s="10"/>
      <c r="F5" s="11"/>
      <c r="G5" s="11"/>
      <c r="H5" s="10"/>
      <c r="I5" s="12"/>
      <c r="J5" s="10"/>
      <c r="K5" s="13"/>
      <c r="L5" s="14"/>
      <c r="M5" s="22"/>
      <c r="O5" s="2"/>
      <c r="Q5" s="2"/>
    </row>
    <row r="6" spans="1:17" ht="26.25" customHeight="1" x14ac:dyDescent="0.2">
      <c r="B6" s="46" t="s">
        <v>12</v>
      </c>
      <c r="C6" s="44"/>
      <c r="D6" s="44"/>
      <c r="E6" s="45"/>
      <c r="F6" s="51" t="s">
        <v>35</v>
      </c>
      <c r="G6" s="53"/>
      <c r="H6" s="52"/>
      <c r="I6" s="53"/>
      <c r="J6" s="53"/>
      <c r="K6" s="52"/>
      <c r="L6" s="54"/>
      <c r="M6" s="55"/>
      <c r="O6" s="2"/>
      <c r="Q6" s="2"/>
    </row>
    <row r="7" spans="1:17" ht="42" customHeight="1" x14ac:dyDescent="0.2">
      <c r="B7" s="42" t="s">
        <v>1</v>
      </c>
      <c r="C7" s="43" t="s">
        <v>8</v>
      </c>
      <c r="D7" s="43" t="s">
        <v>37</v>
      </c>
      <c r="E7" s="43" t="s">
        <v>13</v>
      </c>
      <c r="F7" s="47" t="s">
        <v>19</v>
      </c>
      <c r="G7" s="47" t="s">
        <v>36</v>
      </c>
      <c r="H7" s="48" t="s">
        <v>21</v>
      </c>
      <c r="I7" s="47" t="s">
        <v>20</v>
      </c>
      <c r="J7" s="47" t="s">
        <v>40</v>
      </c>
      <c r="K7" s="48" t="s">
        <v>22</v>
      </c>
      <c r="L7" s="49" t="s">
        <v>11</v>
      </c>
      <c r="M7" s="50" t="s">
        <v>10</v>
      </c>
      <c r="O7" s="2"/>
      <c r="Q7" s="2"/>
    </row>
    <row r="8" spans="1:17" ht="30" customHeight="1" x14ac:dyDescent="0.2">
      <c r="B8" s="15">
        <v>44136</v>
      </c>
      <c r="C8" s="20">
        <v>8</v>
      </c>
      <c r="D8" s="20">
        <v>8</v>
      </c>
      <c r="E8" s="20">
        <v>0</v>
      </c>
      <c r="F8" s="20"/>
      <c r="G8" s="20">
        <v>8</v>
      </c>
      <c r="H8" s="20"/>
      <c r="I8" s="20"/>
      <c r="J8" s="20"/>
      <c r="K8" s="20"/>
      <c r="L8" s="5">
        <f>SUM(Zeiterfassungskarte3[[#This Row],[tatsächliche Arbeitszeit]:[Krank 
während gepl. Kurzarbeit]])</f>
        <v>8</v>
      </c>
      <c r="M8" s="17" t="s">
        <v>38</v>
      </c>
      <c r="O8" s="2"/>
      <c r="Q8" s="2"/>
    </row>
    <row r="9" spans="1:17" ht="30" customHeight="1" x14ac:dyDescent="0.2">
      <c r="B9" s="3">
        <f>B8+1</f>
        <v>44137</v>
      </c>
      <c r="C9" s="20">
        <v>8</v>
      </c>
      <c r="D9" s="20">
        <v>4</v>
      </c>
      <c r="E9" s="20">
        <v>4</v>
      </c>
      <c r="F9" s="20">
        <v>4</v>
      </c>
      <c r="G9" s="20"/>
      <c r="H9" s="20"/>
      <c r="I9" s="20"/>
      <c r="J9" s="20">
        <v>4</v>
      </c>
      <c r="K9" s="20"/>
      <c r="L9" s="5">
        <f>SUM(Zeiterfassungskarte3[[#This Row],[tatsächliche Arbeitszeit]:[Krank 
während gepl. Kurzarbeit]])</f>
        <v>8</v>
      </c>
      <c r="M9" s="17" t="s">
        <v>26</v>
      </c>
      <c r="O9" s="2"/>
      <c r="Q9" s="2"/>
    </row>
    <row r="10" spans="1:17" ht="30" customHeight="1" x14ac:dyDescent="0.2">
      <c r="B10" s="3">
        <f t="shared" ref="B10:B38" si="0">B9+1</f>
        <v>44138</v>
      </c>
      <c r="C10" s="20">
        <v>8</v>
      </c>
      <c r="D10" s="20">
        <v>4</v>
      </c>
      <c r="E10" s="20">
        <v>4</v>
      </c>
      <c r="F10" s="20">
        <v>6.5</v>
      </c>
      <c r="G10" s="20"/>
      <c r="H10" s="20"/>
      <c r="I10" s="20"/>
      <c r="J10" s="20">
        <v>1.5</v>
      </c>
      <c r="K10" s="20"/>
      <c r="L10" s="5">
        <f>SUM(Zeiterfassungskarte3[[#This Row],[tatsächliche Arbeitszeit]:[Krank 
während gepl. Kurzarbeit]])</f>
        <v>8</v>
      </c>
      <c r="M10" s="17" t="s">
        <v>27</v>
      </c>
      <c r="O10" s="2"/>
      <c r="Q10" s="2"/>
    </row>
    <row r="11" spans="1:17" ht="30" customHeight="1" x14ac:dyDescent="0.2">
      <c r="B11" s="3">
        <f t="shared" si="0"/>
        <v>44139</v>
      </c>
      <c r="C11" s="20">
        <v>8</v>
      </c>
      <c r="D11" s="20">
        <v>8</v>
      </c>
      <c r="E11" s="20">
        <v>0</v>
      </c>
      <c r="F11" s="20"/>
      <c r="G11" s="20"/>
      <c r="H11" s="20">
        <v>8</v>
      </c>
      <c r="I11" s="20"/>
      <c r="J11" s="20"/>
      <c r="K11" s="20"/>
      <c r="L11" s="5">
        <f>SUM(Zeiterfassungskarte3[[#This Row],[tatsächliche Arbeitszeit]:[Krank 
während gepl. Kurzarbeit]])</f>
        <v>8</v>
      </c>
      <c r="M11" s="17" t="s">
        <v>23</v>
      </c>
      <c r="O11" s="2"/>
      <c r="Q11" s="2"/>
    </row>
    <row r="12" spans="1:17" ht="30" customHeight="1" x14ac:dyDescent="0.2">
      <c r="B12" s="3">
        <f t="shared" si="0"/>
        <v>44140</v>
      </c>
      <c r="C12" s="20">
        <v>8</v>
      </c>
      <c r="D12" s="20">
        <v>4</v>
      </c>
      <c r="E12" s="20">
        <v>4</v>
      </c>
      <c r="F12" s="20"/>
      <c r="G12" s="20"/>
      <c r="H12" s="20">
        <v>4</v>
      </c>
      <c r="I12" s="20"/>
      <c r="J12" s="20"/>
      <c r="K12" s="20">
        <v>4</v>
      </c>
      <c r="L12" s="5">
        <f>SUM(Zeiterfassungskarte3[[#This Row],[tatsächliche Arbeitszeit]:[Krank 
während gepl. Kurzarbeit]])</f>
        <v>8</v>
      </c>
      <c r="M12" s="17" t="s">
        <v>24</v>
      </c>
      <c r="O12" s="2"/>
      <c r="Q12" s="2"/>
    </row>
    <row r="13" spans="1:17" ht="30" customHeight="1" x14ac:dyDescent="0.2">
      <c r="B13" s="3">
        <f t="shared" si="0"/>
        <v>44141</v>
      </c>
      <c r="C13" s="21">
        <v>8</v>
      </c>
      <c r="D13" s="20">
        <v>8</v>
      </c>
      <c r="E13" s="20">
        <v>0</v>
      </c>
      <c r="F13" s="20"/>
      <c r="G13" s="20"/>
      <c r="H13" s="20"/>
      <c r="I13" s="20">
        <v>8</v>
      </c>
      <c r="J13" s="20"/>
      <c r="K13" s="20"/>
      <c r="L13" s="5">
        <f>SUM(Zeiterfassungskarte3[[#This Row],[tatsächliche Arbeitszeit]:[Krank 
während gepl. Kurzarbeit]])</f>
        <v>8</v>
      </c>
      <c r="M13" s="17" t="s">
        <v>9</v>
      </c>
      <c r="O13" s="2"/>
      <c r="Q13" s="2"/>
    </row>
    <row r="14" spans="1:17" ht="30" customHeight="1" x14ac:dyDescent="0.2">
      <c r="B14" s="3">
        <f t="shared" si="0"/>
        <v>44142</v>
      </c>
      <c r="C14" s="21">
        <v>0</v>
      </c>
      <c r="D14" s="20"/>
      <c r="E14" s="20"/>
      <c r="F14" s="20"/>
      <c r="G14" s="20"/>
      <c r="H14" s="20"/>
      <c r="I14" s="20"/>
      <c r="J14" s="20"/>
      <c r="K14" s="20"/>
      <c r="L14" s="5">
        <f>SUM(Zeiterfassungskarte3[[#This Row],[tatsächliche Arbeitszeit]:[Krank 
während gepl. Kurzarbeit]])</f>
        <v>0</v>
      </c>
      <c r="M14" s="18"/>
      <c r="O14" s="2"/>
      <c r="Q14" s="2"/>
    </row>
    <row r="15" spans="1:17" ht="30" customHeight="1" x14ac:dyDescent="0.2">
      <c r="B15" s="3">
        <f t="shared" si="0"/>
        <v>44143</v>
      </c>
      <c r="C15" s="21">
        <v>0</v>
      </c>
      <c r="D15" s="20"/>
      <c r="E15" s="20"/>
      <c r="F15" s="20"/>
      <c r="G15" s="20"/>
      <c r="H15" s="20"/>
      <c r="I15" s="20"/>
      <c r="J15" s="20"/>
      <c r="K15" s="20"/>
      <c r="L15" s="5">
        <f>SUM(Zeiterfassungskarte3[[#This Row],[tatsächliche Arbeitszeit]:[Krank 
während gepl. Kurzarbeit]])</f>
        <v>0</v>
      </c>
      <c r="M15" s="18"/>
      <c r="O15" s="2"/>
      <c r="Q15" s="2"/>
    </row>
    <row r="16" spans="1:17" ht="30" customHeight="1" x14ac:dyDescent="0.2">
      <c r="B16" s="3">
        <f t="shared" si="0"/>
        <v>44144</v>
      </c>
      <c r="C16" s="21">
        <v>8</v>
      </c>
      <c r="D16" s="20">
        <v>8</v>
      </c>
      <c r="E16" s="20">
        <v>0</v>
      </c>
      <c r="F16" s="20">
        <v>9</v>
      </c>
      <c r="G16" s="20"/>
      <c r="H16" s="20"/>
      <c r="I16" s="20"/>
      <c r="J16" s="20"/>
      <c r="K16" s="20"/>
      <c r="L16" s="5">
        <f>SUM(Zeiterfassungskarte3[[#This Row],[tatsächliche Arbeitszeit]:[Krank 
während gepl. Kurzarbeit]])</f>
        <v>9</v>
      </c>
      <c r="M16" s="17" t="s">
        <v>25</v>
      </c>
      <c r="O16" s="2"/>
      <c r="Q16" s="2"/>
    </row>
    <row r="17" spans="2:17" ht="30" customHeight="1" x14ac:dyDescent="0.2">
      <c r="B17" s="3">
        <f t="shared" si="0"/>
        <v>44145</v>
      </c>
      <c r="C17" s="21">
        <v>8</v>
      </c>
      <c r="D17" s="20">
        <v>4</v>
      </c>
      <c r="E17" s="20">
        <v>4</v>
      </c>
      <c r="F17" s="20">
        <v>3</v>
      </c>
      <c r="G17" s="20"/>
      <c r="H17" s="20"/>
      <c r="I17" s="20"/>
      <c r="J17" s="20">
        <v>5</v>
      </c>
      <c r="K17" s="20"/>
      <c r="L17" s="5">
        <f>SUM(Zeiterfassungskarte3[[#This Row],[tatsächliche Arbeitszeit]:[Krank 
während gepl. Kurzarbeit]])</f>
        <v>8</v>
      </c>
      <c r="M17" s="17" t="s">
        <v>16</v>
      </c>
      <c r="O17" s="2"/>
      <c r="Q17" s="2"/>
    </row>
    <row r="18" spans="2:17" ht="30" customHeight="1" x14ac:dyDescent="0.2">
      <c r="B18" s="3">
        <f t="shared" si="0"/>
        <v>44146</v>
      </c>
      <c r="C18" s="21">
        <v>8</v>
      </c>
      <c r="D18" s="20">
        <v>0</v>
      </c>
      <c r="E18" s="20">
        <v>8</v>
      </c>
      <c r="F18" s="20"/>
      <c r="G18" s="20"/>
      <c r="H18" s="20"/>
      <c r="I18" s="20"/>
      <c r="J18" s="20">
        <v>8</v>
      </c>
      <c r="K18" s="20"/>
      <c r="L18" s="5">
        <f>SUM(Zeiterfassungskarte3[[#This Row],[tatsächliche Arbeitszeit]:[Krank 
während gepl. Kurzarbeit]])</f>
        <v>8</v>
      </c>
      <c r="M18" s="17" t="s">
        <v>17</v>
      </c>
      <c r="O18" s="2"/>
      <c r="Q18" s="2"/>
    </row>
    <row r="19" spans="2:17" ht="30" customHeight="1" x14ac:dyDescent="0.2">
      <c r="B19" s="3">
        <f t="shared" si="0"/>
        <v>44147</v>
      </c>
      <c r="C19" s="21">
        <v>8</v>
      </c>
      <c r="D19" s="20">
        <v>0</v>
      </c>
      <c r="E19" s="20">
        <v>8</v>
      </c>
      <c r="F19" s="20"/>
      <c r="G19" s="20"/>
      <c r="H19" s="20"/>
      <c r="I19" s="20"/>
      <c r="J19" s="20">
        <v>8</v>
      </c>
      <c r="K19" s="20"/>
      <c r="L19" s="5">
        <f>SUM(Zeiterfassungskarte3[[#This Row],[tatsächliche Arbeitszeit]:[Krank 
während gepl. Kurzarbeit]])</f>
        <v>8</v>
      </c>
      <c r="M19" s="17" t="s">
        <v>29</v>
      </c>
      <c r="O19" s="2"/>
      <c r="Q19" s="2"/>
    </row>
    <row r="20" spans="2:17" ht="30" customHeight="1" x14ac:dyDescent="0.2">
      <c r="B20" s="3">
        <f t="shared" si="0"/>
        <v>44148</v>
      </c>
      <c r="C20" s="21">
        <v>8</v>
      </c>
      <c r="D20" s="20">
        <v>0</v>
      </c>
      <c r="E20" s="20">
        <v>8</v>
      </c>
      <c r="F20" s="20"/>
      <c r="G20" s="20"/>
      <c r="H20" s="20"/>
      <c r="I20" s="20"/>
      <c r="J20" s="20"/>
      <c r="K20" s="20">
        <v>8</v>
      </c>
      <c r="L20" s="5">
        <f>SUM(Zeiterfassungskarte3[[#This Row],[tatsächliche Arbeitszeit]:[Krank 
während gepl. Kurzarbeit]])</f>
        <v>8</v>
      </c>
      <c r="M20" s="17" t="s">
        <v>28</v>
      </c>
      <c r="O20" s="2"/>
      <c r="Q20" s="2"/>
    </row>
    <row r="21" spans="2:17" ht="30" customHeight="1" x14ac:dyDescent="0.2">
      <c r="B21" s="3">
        <f t="shared" si="0"/>
        <v>44149</v>
      </c>
      <c r="C21" s="21">
        <v>0</v>
      </c>
      <c r="D21" s="20"/>
      <c r="E21" s="20"/>
      <c r="F21" s="20"/>
      <c r="G21" s="20"/>
      <c r="H21" s="20"/>
      <c r="I21" s="20"/>
      <c r="J21" s="20"/>
      <c r="K21" s="20"/>
      <c r="L21" s="5">
        <f>SUM(Zeiterfassungskarte3[[#This Row],[tatsächliche Arbeitszeit]:[Krank 
während gepl. Kurzarbeit]])</f>
        <v>0</v>
      </c>
      <c r="M21" s="18"/>
      <c r="O21" s="2"/>
      <c r="Q21" s="2"/>
    </row>
    <row r="22" spans="2:17" ht="30" customHeight="1" x14ac:dyDescent="0.2">
      <c r="B22" s="3">
        <f t="shared" si="0"/>
        <v>44150</v>
      </c>
      <c r="C22" s="21">
        <v>0</v>
      </c>
      <c r="D22" s="20"/>
      <c r="E22" s="20"/>
      <c r="F22" s="20"/>
      <c r="G22" s="20"/>
      <c r="H22" s="20"/>
      <c r="I22" s="20"/>
      <c r="J22" s="20"/>
      <c r="K22" s="20"/>
      <c r="L22" s="5">
        <f>SUM(Zeiterfassungskarte3[[#This Row],[tatsächliche Arbeitszeit]:[Krank 
während gepl. Kurzarbeit]])</f>
        <v>0</v>
      </c>
      <c r="M22" s="18"/>
      <c r="O22" s="2"/>
      <c r="Q22" s="2"/>
    </row>
    <row r="23" spans="2:17" ht="30" customHeight="1" x14ac:dyDescent="0.2">
      <c r="B23" s="3">
        <f t="shared" si="0"/>
        <v>44151</v>
      </c>
      <c r="C23" s="21">
        <v>8</v>
      </c>
      <c r="D23" s="20"/>
      <c r="E23" s="20">
        <v>8</v>
      </c>
      <c r="F23" s="20"/>
      <c r="G23" s="20"/>
      <c r="H23" s="20"/>
      <c r="I23" s="20"/>
      <c r="J23" s="20"/>
      <c r="K23" s="20">
        <v>8</v>
      </c>
      <c r="L23" s="5">
        <f>SUM(Zeiterfassungskarte3[[#This Row],[tatsächliche Arbeitszeit]:[Krank 
während gepl. Kurzarbeit]])</f>
        <v>8</v>
      </c>
      <c r="M23" s="17" t="s">
        <v>30</v>
      </c>
      <c r="O23" s="2"/>
      <c r="Q23" s="2"/>
    </row>
    <row r="24" spans="2:17" ht="30" customHeight="1" x14ac:dyDescent="0.2">
      <c r="B24" s="3">
        <f t="shared" si="0"/>
        <v>44152</v>
      </c>
      <c r="C24" s="21">
        <v>8</v>
      </c>
      <c r="D24" s="20">
        <v>8</v>
      </c>
      <c r="E24" s="20"/>
      <c r="F24" s="20"/>
      <c r="G24" s="20"/>
      <c r="H24" s="20">
        <v>8</v>
      </c>
      <c r="I24" s="20"/>
      <c r="J24" s="20"/>
      <c r="K24" s="20"/>
      <c r="L24" s="5">
        <f>SUM(Zeiterfassungskarte3[[#This Row],[tatsächliche Arbeitszeit]:[Krank 
während gepl. Kurzarbeit]])</f>
        <v>8</v>
      </c>
      <c r="M24" s="17" t="s">
        <v>31</v>
      </c>
      <c r="O24" s="2"/>
      <c r="Q24" s="2"/>
    </row>
    <row r="25" spans="2:17" ht="30" customHeight="1" x14ac:dyDescent="0.2">
      <c r="B25" s="3">
        <f t="shared" si="0"/>
        <v>44153</v>
      </c>
      <c r="C25" s="21">
        <v>8</v>
      </c>
      <c r="D25" s="20">
        <v>8</v>
      </c>
      <c r="E25" s="20"/>
      <c r="F25" s="20">
        <v>8</v>
      </c>
      <c r="G25" s="20"/>
      <c r="H25" s="20"/>
      <c r="I25" s="20"/>
      <c r="J25" s="20"/>
      <c r="K25" s="20"/>
      <c r="L25" s="5">
        <f>SUM(Zeiterfassungskarte3[[#This Row],[tatsächliche Arbeitszeit]:[Krank 
während gepl. Kurzarbeit]])</f>
        <v>8</v>
      </c>
      <c r="M25" s="17" t="s">
        <v>32</v>
      </c>
      <c r="O25" s="2"/>
      <c r="Q25" s="2"/>
    </row>
    <row r="26" spans="2:17" ht="30" customHeight="1" x14ac:dyDescent="0.2">
      <c r="B26" s="3">
        <f t="shared" si="0"/>
        <v>44154</v>
      </c>
      <c r="C26" s="21">
        <v>8</v>
      </c>
      <c r="D26" s="20">
        <v>8</v>
      </c>
      <c r="E26" s="20"/>
      <c r="F26" s="20">
        <v>8</v>
      </c>
      <c r="G26" s="20"/>
      <c r="H26" s="20"/>
      <c r="I26" s="20"/>
      <c r="J26" s="20"/>
      <c r="K26" s="20"/>
      <c r="L26" s="5">
        <f>SUM(Zeiterfassungskarte3[[#This Row],[tatsächliche Arbeitszeit]:[Krank 
während gepl. Kurzarbeit]])</f>
        <v>8</v>
      </c>
      <c r="M26" s="17" t="s">
        <v>33</v>
      </c>
      <c r="O26" s="2"/>
      <c r="Q26" s="2"/>
    </row>
    <row r="27" spans="2:17" ht="30" customHeight="1" x14ac:dyDescent="0.2">
      <c r="B27" s="3">
        <f t="shared" si="0"/>
        <v>44155</v>
      </c>
      <c r="C27" s="21">
        <v>8</v>
      </c>
      <c r="D27" s="20">
        <v>8</v>
      </c>
      <c r="E27" s="20"/>
      <c r="F27" s="20"/>
      <c r="G27" s="20"/>
      <c r="H27" s="20"/>
      <c r="I27" s="20">
        <v>8</v>
      </c>
      <c r="J27" s="20"/>
      <c r="K27" s="20"/>
      <c r="L27" s="5">
        <f>SUM(Zeiterfassungskarte3[[#This Row],[tatsächliche Arbeitszeit]:[Krank 
während gepl. Kurzarbeit]])</f>
        <v>8</v>
      </c>
      <c r="M27" s="17" t="s">
        <v>34</v>
      </c>
      <c r="O27" s="2"/>
      <c r="Q27" s="2"/>
    </row>
    <row r="28" spans="2:17" ht="30" customHeight="1" x14ac:dyDescent="0.2">
      <c r="B28" s="3">
        <f t="shared" si="0"/>
        <v>44156</v>
      </c>
      <c r="C28" s="21"/>
      <c r="D28" s="20"/>
      <c r="E28" s="20"/>
      <c r="F28" s="20"/>
      <c r="G28" s="20"/>
      <c r="H28" s="20"/>
      <c r="I28" s="20"/>
      <c r="J28" s="20"/>
      <c r="K28" s="20"/>
      <c r="L28" s="5">
        <f>SUM(Zeiterfassungskarte3[[#This Row],[tatsächliche Arbeitszeit]:[Krank 
während gepl. Kurzarbeit]])</f>
        <v>0</v>
      </c>
      <c r="M28" s="18"/>
      <c r="O28" s="2"/>
      <c r="Q28" s="2"/>
    </row>
    <row r="29" spans="2:17" ht="30" customHeight="1" x14ac:dyDescent="0.2">
      <c r="B29" s="3">
        <f t="shared" si="0"/>
        <v>44157</v>
      </c>
      <c r="C29" s="21"/>
      <c r="D29" s="20"/>
      <c r="E29" s="20"/>
      <c r="F29" s="20"/>
      <c r="G29" s="20"/>
      <c r="H29" s="20"/>
      <c r="I29" s="20"/>
      <c r="J29" s="20"/>
      <c r="K29" s="20"/>
      <c r="L29" s="5">
        <f>SUM(Zeiterfassungskarte3[[#This Row],[tatsächliche Arbeitszeit]:[Krank 
während gepl. Kurzarbeit]])</f>
        <v>0</v>
      </c>
      <c r="M29" s="18"/>
      <c r="O29" s="2"/>
      <c r="Q29" s="2"/>
    </row>
    <row r="30" spans="2:17" ht="30" customHeight="1" x14ac:dyDescent="0.2">
      <c r="B30" s="3">
        <f t="shared" si="0"/>
        <v>44158</v>
      </c>
      <c r="C30" s="21"/>
      <c r="D30" s="20"/>
      <c r="E30" s="20"/>
      <c r="F30" s="20"/>
      <c r="G30" s="20"/>
      <c r="H30" s="20"/>
      <c r="I30" s="20"/>
      <c r="J30" s="20"/>
      <c r="K30" s="20"/>
      <c r="L30" s="5">
        <f>SUM(Zeiterfassungskarte3[[#This Row],[tatsächliche Arbeitszeit]:[Krank 
während gepl. Kurzarbeit]])</f>
        <v>0</v>
      </c>
      <c r="M30" s="18"/>
      <c r="O30" s="2"/>
      <c r="Q30" s="2"/>
    </row>
    <row r="31" spans="2:17" ht="30" customHeight="1" x14ac:dyDescent="0.2">
      <c r="B31" s="3">
        <f t="shared" si="0"/>
        <v>44159</v>
      </c>
      <c r="C31" s="21"/>
      <c r="D31" s="20"/>
      <c r="E31" s="20"/>
      <c r="F31" s="20"/>
      <c r="G31" s="20"/>
      <c r="H31" s="20"/>
      <c r="I31" s="20"/>
      <c r="J31" s="20"/>
      <c r="K31" s="20"/>
      <c r="L31" s="5">
        <f>SUM(Zeiterfassungskarte3[[#This Row],[tatsächliche Arbeitszeit]:[Krank 
während gepl. Kurzarbeit]])</f>
        <v>0</v>
      </c>
      <c r="M31" s="18"/>
      <c r="O31" s="2"/>
      <c r="Q31" s="2"/>
    </row>
    <row r="32" spans="2:17" ht="30" customHeight="1" x14ac:dyDescent="0.2">
      <c r="B32" s="3">
        <f t="shared" si="0"/>
        <v>44160</v>
      </c>
      <c r="C32" s="21"/>
      <c r="D32" s="20"/>
      <c r="E32" s="20"/>
      <c r="F32" s="20"/>
      <c r="G32" s="20"/>
      <c r="H32" s="20"/>
      <c r="I32" s="20"/>
      <c r="J32" s="20"/>
      <c r="K32" s="20"/>
      <c r="L32" s="5">
        <f>SUM(Zeiterfassungskarte3[[#This Row],[tatsächliche Arbeitszeit]:[Krank 
während gepl. Kurzarbeit]])</f>
        <v>0</v>
      </c>
      <c r="M32" s="18"/>
      <c r="O32" s="2"/>
      <c r="Q32" s="2"/>
    </row>
    <row r="33" spans="2:17" ht="30" customHeight="1" x14ac:dyDescent="0.2">
      <c r="B33" s="3">
        <f t="shared" si="0"/>
        <v>44161</v>
      </c>
      <c r="C33" s="21"/>
      <c r="D33" s="20"/>
      <c r="E33" s="20"/>
      <c r="F33" s="20"/>
      <c r="G33" s="20"/>
      <c r="H33" s="20"/>
      <c r="I33" s="20"/>
      <c r="J33" s="20"/>
      <c r="K33" s="20"/>
      <c r="L33" s="5">
        <f>SUM(Zeiterfassungskarte3[[#This Row],[tatsächliche Arbeitszeit]:[Krank 
während gepl. Kurzarbeit]])</f>
        <v>0</v>
      </c>
      <c r="M33" s="18"/>
      <c r="O33" s="2"/>
      <c r="Q33" s="2"/>
    </row>
    <row r="34" spans="2:17" ht="30" customHeight="1" x14ac:dyDescent="0.2">
      <c r="B34" s="3">
        <f t="shared" si="0"/>
        <v>44162</v>
      </c>
      <c r="C34" s="20"/>
      <c r="D34" s="20"/>
      <c r="E34" s="20"/>
      <c r="F34" s="20"/>
      <c r="G34" s="20"/>
      <c r="H34" s="20"/>
      <c r="I34" s="20"/>
      <c r="J34" s="20"/>
      <c r="K34" s="20"/>
      <c r="L34" s="5">
        <f>SUM(Zeiterfassungskarte3[[#This Row],[tatsächliche Arbeitszeit]:[Krank 
während gepl. Kurzarbeit]])</f>
        <v>0</v>
      </c>
      <c r="M34" s="18"/>
      <c r="O34" s="2"/>
      <c r="Q34" s="2"/>
    </row>
    <row r="35" spans="2:17" ht="30" customHeight="1" x14ac:dyDescent="0.2">
      <c r="B35" s="3">
        <f t="shared" si="0"/>
        <v>44163</v>
      </c>
      <c r="C35" s="20"/>
      <c r="D35" s="20"/>
      <c r="E35" s="20"/>
      <c r="F35" s="20"/>
      <c r="G35" s="20"/>
      <c r="H35" s="20"/>
      <c r="I35" s="20"/>
      <c r="J35" s="20"/>
      <c r="K35" s="20"/>
      <c r="L35" s="5">
        <f>SUM(Zeiterfassungskarte3[[#This Row],[tatsächliche Arbeitszeit]:[Krank 
während gepl. Kurzarbeit]])</f>
        <v>0</v>
      </c>
      <c r="M35" s="18"/>
      <c r="O35" s="2"/>
      <c r="Q35" s="2"/>
    </row>
    <row r="36" spans="2:17" ht="30" customHeight="1" x14ac:dyDescent="0.2">
      <c r="B36" s="3">
        <f t="shared" si="0"/>
        <v>44164</v>
      </c>
      <c r="C36" s="20"/>
      <c r="D36" s="20"/>
      <c r="E36" s="20"/>
      <c r="F36" s="20"/>
      <c r="G36" s="20"/>
      <c r="H36" s="20"/>
      <c r="I36" s="20"/>
      <c r="J36" s="20"/>
      <c r="K36" s="20"/>
      <c r="L36" s="5">
        <f>SUM(Zeiterfassungskarte3[[#This Row],[tatsächliche Arbeitszeit]:[Krank 
während gepl. Kurzarbeit]])</f>
        <v>0</v>
      </c>
      <c r="M36" s="18"/>
      <c r="O36" s="2"/>
      <c r="Q36" s="2"/>
    </row>
    <row r="37" spans="2:17" ht="30" customHeight="1" x14ac:dyDescent="0.2">
      <c r="B37" s="3">
        <f t="shared" si="0"/>
        <v>44165</v>
      </c>
      <c r="C37" s="20"/>
      <c r="D37" s="20"/>
      <c r="E37" s="20"/>
      <c r="F37" s="20"/>
      <c r="G37" s="20"/>
      <c r="H37" s="20"/>
      <c r="I37" s="20"/>
      <c r="J37" s="20"/>
      <c r="K37" s="20"/>
      <c r="L37" s="5">
        <f>SUM(Zeiterfassungskarte3[[#This Row],[tatsächliche Arbeitszeit]:[Krank 
während gepl. Kurzarbeit]])</f>
        <v>0</v>
      </c>
      <c r="M37" s="18"/>
      <c r="O37" s="2"/>
      <c r="Q37" s="2"/>
    </row>
    <row r="38" spans="2:17" ht="30" customHeight="1" x14ac:dyDescent="0.2">
      <c r="B38" s="3">
        <f t="shared" si="0"/>
        <v>44166</v>
      </c>
      <c r="C38" s="20"/>
      <c r="D38" s="20"/>
      <c r="E38" s="20"/>
      <c r="F38" s="20"/>
      <c r="G38" s="20"/>
      <c r="H38" s="20"/>
      <c r="I38" s="20"/>
      <c r="J38" s="20"/>
      <c r="K38" s="20"/>
      <c r="L38" s="5">
        <f>SUM(Zeiterfassungskarte3[[#This Row],[tatsächliche Arbeitszeit]:[Krank 
während gepl. Kurzarbeit]])</f>
        <v>0</v>
      </c>
      <c r="M38" s="18"/>
      <c r="O38" s="2"/>
      <c r="Q38" s="2"/>
    </row>
    <row r="39" spans="2:17" s="37" customFormat="1" ht="30" customHeight="1" x14ac:dyDescent="0.2">
      <c r="B39" s="6" t="s">
        <v>6</v>
      </c>
      <c r="C39" s="19">
        <f>SUBTOTAL(109,Zeiterfassungskarte3[vertragliche
Arbeitszeit])</f>
        <v>128</v>
      </c>
      <c r="D39" s="7">
        <f>SUBTOTAL(109,Zeiterfassungskarte3[davon (geplante) Arbeitszeit])</f>
        <v>80</v>
      </c>
      <c r="E39" s="7">
        <f>SUBTOTAL(109,Zeiterfassungskarte3[davon geplante Kurzarbeit])</f>
        <v>48</v>
      </c>
      <c r="F39" s="7">
        <f>SUBTOTAL(109,Zeiterfassungskarte3[tatsächliche Arbeitszeit])</f>
        <v>38.5</v>
      </c>
      <c r="G39" s="7">
        <f>SUBTOTAL(109,Zeiterfassungskarte3[tatsächliche Arbeitszeit])</f>
        <v>38.5</v>
      </c>
      <c r="H39" s="7">
        <f>SUBTOTAL(109,Zeiterfassungskarte3[Krank 
während gepl. Arbeitszeit ])</f>
        <v>20</v>
      </c>
      <c r="I39" s="7">
        <f>SUBTOTAL(109,Zeiterfassungskarte3[Urlaub (Std.)])</f>
        <v>16</v>
      </c>
      <c r="J39" s="7">
        <f>SUBTOTAL(109,Zeiterfassungskarte3[tatsächliche 
Kurzarbeit])</f>
        <v>26.5</v>
      </c>
      <c r="K39" s="7">
        <f>SUM(Zeiterfassungskarte3[Krank 
während gepl. Kurzarbeit])</f>
        <v>20</v>
      </c>
      <c r="L39" s="38">
        <f>SUBTOTAL(109,Zeiterfassungskarte3[Std. Abrechnung 
Gesamt])</f>
        <v>129</v>
      </c>
      <c r="M39" s="16"/>
    </row>
    <row r="40" spans="2:17" ht="30" customHeight="1" x14ac:dyDescent="0.2">
      <c r="B40" s="6"/>
      <c r="C40" s="27"/>
      <c r="D40" s="27"/>
      <c r="E40" s="7"/>
      <c r="F40" s="7"/>
      <c r="G40" s="7"/>
      <c r="H40" s="2"/>
      <c r="I40" s="28" t="s">
        <v>18</v>
      </c>
      <c r="J40" s="29">
        <f>Zeiterfassungskarte3[[#Totals],[tatsächliche 
Kurzarbeit]]-L40</f>
        <v>25.5</v>
      </c>
      <c r="L40" s="27">
        <f>Zeiterfassungskarte3[[#Totals],[Std. Abrechnung 
Gesamt]]-Zeiterfassungskarte3[[#Totals],[vertragliche
Arbeitszeit]]</f>
        <v>1</v>
      </c>
      <c r="M40" s="7"/>
      <c r="O40" s="16"/>
      <c r="Q40" s="2"/>
    </row>
    <row r="41" spans="2:17" ht="30" customHeight="1" x14ac:dyDescent="0.2">
      <c r="B41" s="6"/>
      <c r="C41" s="27"/>
      <c r="D41" s="27"/>
      <c r="E41" s="7"/>
      <c r="F41" s="7"/>
      <c r="G41" s="7"/>
      <c r="H41" s="2"/>
      <c r="I41" s="28"/>
      <c r="J41" s="29"/>
      <c r="L41" s="27"/>
      <c r="M41" s="7"/>
      <c r="O41" s="16"/>
      <c r="Q41" s="2"/>
    </row>
    <row r="42" spans="2:17" ht="42.75" customHeight="1" x14ac:dyDescent="0.2">
      <c r="C42" s="33"/>
      <c r="D42" s="33"/>
      <c r="E42" s="33"/>
      <c r="F42" s="33"/>
      <c r="G42" s="33"/>
      <c r="H42" s="32"/>
      <c r="I42" s="33"/>
      <c r="J42" s="32"/>
      <c r="K42" s="36"/>
      <c r="L42" s="35"/>
      <c r="Q42" s="2"/>
    </row>
    <row r="43" spans="2:17" ht="30" customHeight="1" x14ac:dyDescent="0.2">
      <c r="C43" s="2" t="s">
        <v>7</v>
      </c>
      <c r="F43" s="1" t="s">
        <v>2</v>
      </c>
      <c r="G43" s="1"/>
      <c r="H43" s="2"/>
      <c r="J43" s="2"/>
      <c r="K43" s="36"/>
      <c r="L43" s="1"/>
      <c r="Q43" s="2"/>
    </row>
    <row r="44" spans="2:17" ht="30" customHeight="1" x14ac:dyDescent="0.2">
      <c r="F44" s="1"/>
      <c r="G44" s="1"/>
      <c r="H44" s="2"/>
      <c r="J44" s="2"/>
      <c r="K44" s="36"/>
      <c r="L44" s="1"/>
      <c r="Q44" s="2"/>
    </row>
    <row r="45" spans="2:17" ht="30" customHeight="1" x14ac:dyDescent="0.2">
      <c r="C45" s="33"/>
      <c r="D45" s="33"/>
      <c r="E45" s="33"/>
      <c r="F45" s="33"/>
      <c r="G45" s="33"/>
      <c r="H45" s="32"/>
      <c r="I45" s="33"/>
      <c r="J45" s="32"/>
      <c r="K45" s="36"/>
      <c r="L45" s="35"/>
      <c r="Q45" s="2"/>
    </row>
    <row r="46" spans="2:17" ht="30" customHeight="1" x14ac:dyDescent="0.2">
      <c r="C46" s="2" t="s">
        <v>1</v>
      </c>
      <c r="F46" s="1" t="s">
        <v>39</v>
      </c>
      <c r="G46" s="1"/>
      <c r="H46" s="2"/>
      <c r="J46" s="2"/>
      <c r="L46" s="1"/>
      <c r="P46" s="1"/>
    </row>
  </sheetData>
  <sheetProtection algorithmName="SHA-512" hashValue="Vz8ODV1Xce58UIF48hmxwSGIuqRICjJtrnGQMcbrbCGFq2w/gjkqCe0AKMpNZnDERNDj2mJhc41+z4hwRF/xHw==" saltValue="086eBmhtrQuMsBx+jqjchg==" spinCount="100000" sheet="1" objects="1" scenarios="1"/>
  <mergeCells count="3">
    <mergeCell ref="C4:E4"/>
    <mergeCell ref="M1:M2"/>
    <mergeCell ref="B1:C1"/>
  </mergeCells>
  <dataValidations count="29">
    <dataValidation allowBlank="1" showInputMessage="1" showErrorMessage="1" prompt="Geben Sie in dieser Zelle den Namen des Mitarbeiters ein." sqref="H4:I4"/>
    <dataValidation allowBlank="1" showInputMessage="1" showErrorMessage="1" promptTitle="Anwesenheitszeiten - Arbeitszeit" prompt="In dieser Spalte ist die geplante zu leistende Arbeitszeit anzugeben, unabhänging von Feiertagen." sqref="D7"/>
    <dataValidation allowBlank="1" showInputMessage="1" showErrorMessage="1" prompt="Geben Sie in dieser Zelle die Postanschrift ein." sqref="H5 J5"/>
    <dataValidation type="decimal" allowBlank="1" showInputMessage="1" showErrorMessage="1" errorTitle="Stunden prüfen" error="Bitte prüfen Sie Ihre Stundenzahl" sqref="C8:C38">
      <formula1>-14</formula1>
      <formula2>14</formula2>
    </dataValidation>
    <dataValidation allowBlank="1" showInputMessage="1" showErrorMessage="1" promptTitle="Datum" prompt="Geben Sie in dieser Feld den ersten des jeweiligen Monats ein_x000a_" sqref="B8"/>
    <dataValidation allowBlank="1" showInputMessage="1" showErrorMessage="1" promptTitle="Ist-Arbeitszeit" prompt="Geben Sie in dieser Spalte unter dieser Überschrift die tatsächlichen Arbeitsstunden ein. _x000a__x000a_Hinweis: Sofern der Arbeitnehmer mehr als die vertraglich vereinbartet Std. an dem Tag geleistet hat,werden diese mit den Kurzarbeiterzeiten des Monats verrechnet." sqref="F7"/>
    <dataValidation allowBlank="1" showInputMessage="1" showErrorMessage="1" promptTitle="geplante Ausfallstunden" prompt="in dieser Spalte ist anzugeben mit welchen Ausfallstunden den  Mitarbeiter plant." sqref="E7"/>
    <dataValidation allowBlank="1" showInputMessage="1" showErrorMessage="1" prompt="Geben Sie in dieser Zelle die Unterschrift Arbeitgebers ein." sqref="L45 C45:G45 I45"/>
    <dataValidation allowBlank="1" showInputMessage="1" showErrorMessage="1" prompt="Geben Sie in dieser Zelle Personalnummer des Mitarbeiters ein." sqref="C4"/>
    <dataValidation allowBlank="1" showInputMessage="1" showErrorMessage="1" prompt="Geben Sie in dieser Zelle den Namen Ihres Unternehmens ein." sqref="C3:E3"/>
    <dataValidation allowBlank="1" showInputMessage="1" showErrorMessage="1" prompt="Geben Sie die Telefonnummer des Mitarbeiters in dieser Zelle ein." sqref="L5:M5 I5"/>
    <dataValidation allowBlank="1" showErrorMessage="1" sqref="C5:E5 F3:M3"/>
    <dataValidation allowBlank="1" showInputMessage="1" showErrorMessage="1" promptTitle="vetragliche Arbeitszeit" prompt="In dieser Spalte ist die vertraglich regelmäßig vereinbarte Arbeitszeit anzugeben, unabhänging von Feiertagen." sqref="C7"/>
    <dataValidation allowBlank="1" showInputMessage="1" showErrorMessage="1" prompt="Der Titel des Arbeitsblatts befindet sich in dieser Zelle. Geben Sie in den Zellen unten die Mitarbeiterdetails ein." sqref="B1"/>
    <dataValidation allowBlank="1" showInputMessage="1" showErrorMessage="1" prompt="Geben Sie in dieser Zelle die Unterschrift des Mitarbeiters ein." sqref="L42 C42:G42 I42"/>
    <dataValidation allowBlank="1" showInputMessage="1" showErrorMessage="1" prompt="Die Summe der Arbeitsstunden für jeden Tag wird in dieser Spalte unter dieser Überschrift automatisch berechnet." sqref="L7"/>
    <dataValidation allowBlank="1" showInputMessage="1" showErrorMessage="1" promptTitle="Urlaub" prompt="Geben Sie in dieser Spalte die vertragliche Arbeitszeit ein, wenn an dem Tag Urlaub gewährt wurde.  _x000a__x000a_Hinweis: An einem Tag mit Urlaubgenehmigung findet für den AN keine Kurzarbeit statt.  " sqref="I7"/>
    <dataValidation allowBlank="1" showInputMessage="1" showErrorMessage="1" prompt="Geben Sie in dieser Spalte die Stunden der geplannten Kurzarbeit für Abwesenheit wegen einer Krankheit ein._x000a__x000a_" sqref="K7"/>
    <dataValidation allowBlank="1" showInputMessage="1" showErrorMessage="1" promptTitle="Kurzarbeit" prompt="Geben Sie in dieser Spalte unter dieser Überschrift die  Kurzarbeiterstunden ein." sqref="J7"/>
    <dataValidation allowBlank="1" showInputMessage="1" showErrorMessage="1" promptTitle="Krank" prompt="Geben Sie in dieser Spalte unter dieser Überschrift die Stunden der geplannte Arbeitzeit ein, sofern jemand für diese Zeit erkankt war. _x000a_" sqref="H7"/>
    <dataValidation allowBlank="1" showErrorMessage="1" prompt="Die Wochentage werden in dieser Spalte unter dieser Überschrift automatisch aktualisiert." sqref="B7"/>
    <dataValidation allowBlank="1" showInputMessage="1" showErrorMessage="1" prompt="Geben Sie in der Zelle rechts die Postanschrift ein." sqref="B5:B6"/>
    <dataValidation allowBlank="1" showInputMessage="1" showErrorMessage="1" prompt="Geben Sie die Telefonnummer des Mitarbeiters in der Zelle rechts ein." sqref="K5"/>
    <dataValidation allowBlank="1" showInputMessage="1" showErrorMessage="1" prompt="Geben Sie den Namen des Mitarbeiters in der Zelle rechts ein." sqref="F4:G4"/>
    <dataValidation allowBlank="1" showInputMessage="1" showErrorMessage="1" prompt="Erstellen Sie auf diesem Arbeitsblatt eine wöchentliche Arbeitszeittabelle. Die Summe der Stunden und die Summe des Gehalts werden am Ende der Arbeitszeittabelle automatisch berechnet." sqref="A1:A3"/>
    <dataValidation allowBlank="1" showInputMessage="1" showErrorMessage="1" prompt="Hier sind Anmlerung möglich" sqref="M7"/>
    <dataValidation type="decimal" errorStyle="warning" allowBlank="1" showInputMessage="1" showErrorMessage="1" errorTitle="Stundenüberschreitung" error="Prüfen Sie Ihre Stundeneingabe mit der vertraglichen Arbeitszeit " sqref="D8:K38">
      <formula1>0</formula1>
      <formula2>$C8</formula2>
    </dataValidation>
    <dataValidation allowBlank="1" showErrorMessage="1" prompt="Geben Sie den Namen des Mitarbeiters in der Zelle rechts ein." sqref="B3:B4"/>
    <dataValidation allowBlank="1" showInputMessage="1" showErrorMessage="1" promptTitle="Ist-Arbeitszeit" prompt="Sofern Sie nicht zu den Branchen zählen,bei den der Feiertag ein Arbeitstag darstellen kann, tragen Sie die vertraglichen Stunden eines vergleichbaren Wochentages für den Feiertag ein.  " sqref="G7"/>
  </dataValidations>
  <printOptions horizontalCentered="1"/>
  <pageMargins left="0.23622047244094491" right="0.23622047244094491" top="0.82677165354330717" bottom="0.19685039370078741" header="0.31496062992125984" footer="0.31496062992125984"/>
  <pageSetup paperSize="9" scale="42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autoPageBreaks="0" fitToPage="1"/>
  </sheetPr>
  <dimension ref="A1:Q47"/>
  <sheetViews>
    <sheetView showGridLines="0" view="pageBreakPreview" zoomScaleNormal="85" zoomScaleSheetLayoutView="100" zoomScalePageLayoutView="55" workbookViewId="0">
      <selection activeCell="G8" sqref="G8"/>
    </sheetView>
  </sheetViews>
  <sheetFormatPr baseColWidth="10" defaultColWidth="7.296875" defaultRowHeight="30" customHeight="1" x14ac:dyDescent="0.2"/>
  <cols>
    <col min="1" max="1" width="1.3984375" style="2" customWidth="1"/>
    <col min="2" max="2" width="31" style="2" customWidth="1"/>
    <col min="3" max="3" width="11.796875" style="2" customWidth="1"/>
    <col min="4" max="4" width="10.8984375" style="2" customWidth="1"/>
    <col min="5" max="5" width="11.19921875" style="2" customWidth="1"/>
    <col min="6" max="6" width="12.5" style="2" customWidth="1"/>
    <col min="7" max="7" width="9.796875" style="2" customWidth="1"/>
    <col min="8" max="8" width="13.5" style="2" customWidth="1"/>
    <col min="9" max="9" width="10.296875" style="2" customWidth="1"/>
    <col min="10" max="10" width="12.296875" style="2" customWidth="1"/>
    <col min="11" max="11" width="12.8984375" style="2" customWidth="1"/>
    <col min="12" max="12" width="13" style="2" customWidth="1"/>
    <col min="13" max="13" width="35.296875" style="2" customWidth="1"/>
    <col min="14" max="14" width="1.3984375" style="2" customWidth="1"/>
    <col min="15" max="15" width="34.3984375" style="41" customWidth="1"/>
    <col min="16" max="16" width="14.3984375" style="2" customWidth="1"/>
    <col min="17" max="17" width="28.296875" style="4" customWidth="1"/>
    <col min="18" max="18" width="9.796875" style="2" customWidth="1"/>
    <col min="19" max="19" width="2.69921875" style="2" customWidth="1"/>
    <col min="20" max="16384" width="7.296875" style="2"/>
  </cols>
  <sheetData>
    <row r="1" spans="1:17" ht="36" customHeight="1" x14ac:dyDescent="0.2">
      <c r="B1" s="76" t="s">
        <v>0</v>
      </c>
      <c r="C1" s="76"/>
      <c r="M1" s="75"/>
      <c r="O1" s="2"/>
      <c r="Q1" s="2"/>
    </row>
    <row r="2" spans="1:17" ht="36" customHeight="1" x14ac:dyDescent="0.2">
      <c r="M2" s="75"/>
      <c r="O2" s="2"/>
      <c r="Q2" s="2"/>
    </row>
    <row r="3" spans="1:17" ht="41.25" customHeight="1" x14ac:dyDescent="0.2">
      <c r="A3" s="8"/>
      <c r="B3" s="24" t="s">
        <v>3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O3" s="2"/>
      <c r="Q3" s="2"/>
    </row>
    <row r="4" spans="1:17" ht="36" customHeight="1" x14ac:dyDescent="0.2">
      <c r="A4" s="8"/>
      <c r="B4" s="24" t="s">
        <v>4</v>
      </c>
      <c r="C4" s="74"/>
      <c r="D4" s="74"/>
      <c r="E4" s="74"/>
      <c r="F4" s="34" t="s">
        <v>5</v>
      </c>
      <c r="G4" s="79"/>
      <c r="H4" s="79"/>
      <c r="I4" s="79"/>
      <c r="J4" s="79"/>
      <c r="K4" s="79"/>
      <c r="L4" s="79"/>
      <c r="M4" s="79"/>
      <c r="O4" s="2"/>
      <c r="Q4" s="2"/>
    </row>
    <row r="5" spans="1:17" ht="18" customHeight="1" x14ac:dyDescent="0.2">
      <c r="A5" s="8"/>
      <c r="B5" s="9"/>
      <c r="C5" s="10"/>
      <c r="D5" s="10"/>
      <c r="E5" s="10"/>
      <c r="F5" s="11"/>
      <c r="G5" s="11"/>
      <c r="H5" s="10"/>
      <c r="I5" s="12"/>
      <c r="J5" s="10"/>
      <c r="K5" s="13"/>
      <c r="L5" s="14"/>
      <c r="M5" s="22"/>
      <c r="O5" s="2"/>
      <c r="Q5" s="2"/>
    </row>
    <row r="6" spans="1:17" ht="18" customHeight="1" x14ac:dyDescent="0.2">
      <c r="A6" s="8"/>
      <c r="B6" s="9"/>
      <c r="C6" s="10"/>
      <c r="D6" s="10"/>
      <c r="E6" s="10"/>
      <c r="F6" s="11"/>
      <c r="G6" s="11"/>
      <c r="H6" s="10"/>
      <c r="I6" s="12"/>
      <c r="J6" s="10"/>
      <c r="K6" s="13"/>
      <c r="L6" s="14"/>
      <c r="M6" s="22"/>
      <c r="O6" s="2"/>
      <c r="Q6" s="2"/>
    </row>
    <row r="7" spans="1:17" ht="26.25" customHeight="1" x14ac:dyDescent="0.2">
      <c r="B7" s="66" t="s">
        <v>12</v>
      </c>
      <c r="C7" s="44"/>
      <c r="D7" s="44"/>
      <c r="E7" s="62"/>
      <c r="F7" s="53" t="s">
        <v>35</v>
      </c>
      <c r="G7" s="53"/>
      <c r="H7" s="52"/>
      <c r="I7" s="53"/>
      <c r="J7" s="53"/>
      <c r="K7" s="52"/>
      <c r="L7" s="54"/>
      <c r="M7" s="70"/>
      <c r="O7" s="2"/>
      <c r="Q7" s="2"/>
    </row>
    <row r="8" spans="1:17" ht="42" customHeight="1" x14ac:dyDescent="0.2">
      <c r="B8" s="67" t="s">
        <v>1</v>
      </c>
      <c r="C8" s="43" t="s">
        <v>8</v>
      </c>
      <c r="D8" s="43" t="s">
        <v>37</v>
      </c>
      <c r="E8" s="63" t="s">
        <v>13</v>
      </c>
      <c r="F8" s="61" t="s">
        <v>19</v>
      </c>
      <c r="G8" s="47" t="s">
        <v>42</v>
      </c>
      <c r="H8" s="48" t="s">
        <v>41</v>
      </c>
      <c r="I8" s="47" t="s">
        <v>20</v>
      </c>
      <c r="J8" s="47" t="s">
        <v>40</v>
      </c>
      <c r="K8" s="48" t="s">
        <v>22</v>
      </c>
      <c r="L8" s="49" t="s">
        <v>11</v>
      </c>
      <c r="M8" s="71" t="s">
        <v>10</v>
      </c>
      <c r="O8" s="2"/>
      <c r="Q8" s="2"/>
    </row>
    <row r="9" spans="1:17" ht="30" customHeight="1" x14ac:dyDescent="0.2">
      <c r="B9" s="68">
        <v>44136</v>
      </c>
      <c r="C9" s="20"/>
      <c r="D9" s="20"/>
      <c r="E9" s="64"/>
      <c r="F9" s="20"/>
      <c r="G9" s="20"/>
      <c r="H9" s="20"/>
      <c r="I9" s="20"/>
      <c r="J9" s="20"/>
      <c r="K9" s="20"/>
      <c r="L9" s="5">
        <f>SUM(Zeiterfassungskarte34589101112131415[[#This Row],[tatsächliche Arbeitszeit]:[Krank 
während gepl. Kurzarbeit]])</f>
        <v>0</v>
      </c>
      <c r="M9" s="72"/>
      <c r="O9" s="2"/>
      <c r="Q9" s="2"/>
    </row>
    <row r="10" spans="1:17" ht="30" customHeight="1" x14ac:dyDescent="0.2">
      <c r="B10" s="69">
        <f>B9+1</f>
        <v>44137</v>
      </c>
      <c r="C10" s="20"/>
      <c r="D10" s="20"/>
      <c r="E10" s="64"/>
      <c r="F10" s="20"/>
      <c r="G10" s="20"/>
      <c r="H10" s="20"/>
      <c r="I10" s="20"/>
      <c r="J10" s="20"/>
      <c r="K10" s="20"/>
      <c r="L10" s="5">
        <f>SUM(Zeiterfassungskarte34589101112131415[[#This Row],[tatsächliche Arbeitszeit]:[Krank 
während gepl. Kurzarbeit]])</f>
        <v>0</v>
      </c>
      <c r="M10" s="72"/>
      <c r="O10" s="2"/>
      <c r="Q10" s="2"/>
    </row>
    <row r="11" spans="1:17" ht="30" customHeight="1" x14ac:dyDescent="0.2">
      <c r="B11" s="69">
        <f t="shared" ref="B11:B39" si="0">B10+1</f>
        <v>44138</v>
      </c>
      <c r="C11" s="20"/>
      <c r="D11" s="20"/>
      <c r="E11" s="64"/>
      <c r="F11" s="20"/>
      <c r="G11" s="20"/>
      <c r="H11" s="20"/>
      <c r="I11" s="20"/>
      <c r="J11" s="20"/>
      <c r="K11" s="20"/>
      <c r="L11" s="5">
        <f>SUM(Zeiterfassungskarte34589101112131415[[#This Row],[tatsächliche Arbeitszeit]:[Krank 
während gepl. Kurzarbeit]])</f>
        <v>0</v>
      </c>
      <c r="M11" s="72"/>
      <c r="O11" s="2"/>
      <c r="Q11" s="2"/>
    </row>
    <row r="12" spans="1:17" ht="30" customHeight="1" x14ac:dyDescent="0.2">
      <c r="B12" s="69">
        <f t="shared" si="0"/>
        <v>44139</v>
      </c>
      <c r="C12" s="20"/>
      <c r="D12" s="20"/>
      <c r="E12" s="64"/>
      <c r="F12" s="20"/>
      <c r="G12" s="20"/>
      <c r="H12" s="20"/>
      <c r="I12" s="20"/>
      <c r="J12" s="20"/>
      <c r="K12" s="20"/>
      <c r="L12" s="5">
        <f>SUM(Zeiterfassungskarte34589101112131415[[#This Row],[tatsächliche Arbeitszeit]:[Krank 
während gepl. Kurzarbeit]])</f>
        <v>0</v>
      </c>
      <c r="M12" s="72"/>
      <c r="O12" s="2"/>
      <c r="Q12" s="2"/>
    </row>
    <row r="13" spans="1:17" ht="30" customHeight="1" x14ac:dyDescent="0.2">
      <c r="B13" s="69">
        <f t="shared" si="0"/>
        <v>44140</v>
      </c>
      <c r="C13" s="20"/>
      <c r="D13" s="20"/>
      <c r="E13" s="64"/>
      <c r="F13" s="20"/>
      <c r="G13" s="20"/>
      <c r="H13" s="20"/>
      <c r="I13" s="20"/>
      <c r="J13" s="20"/>
      <c r="K13" s="20"/>
      <c r="L13" s="5">
        <f>SUM(Zeiterfassungskarte34589101112131415[[#This Row],[tatsächliche Arbeitszeit]:[Krank 
während gepl. Kurzarbeit]])</f>
        <v>0</v>
      </c>
      <c r="M13" s="72"/>
      <c r="O13" s="2"/>
      <c r="Q13" s="2"/>
    </row>
    <row r="14" spans="1:17" ht="30" customHeight="1" x14ac:dyDescent="0.2">
      <c r="B14" s="69">
        <f t="shared" si="0"/>
        <v>44141</v>
      </c>
      <c r="C14" s="21"/>
      <c r="D14" s="20"/>
      <c r="E14" s="64"/>
      <c r="F14" s="20"/>
      <c r="G14" s="20"/>
      <c r="H14" s="20"/>
      <c r="I14" s="20"/>
      <c r="J14" s="20"/>
      <c r="K14" s="20"/>
      <c r="L14" s="5">
        <f>SUM(Zeiterfassungskarte34589101112131415[[#This Row],[tatsächliche Arbeitszeit]:[Krank 
während gepl. Kurzarbeit]])</f>
        <v>0</v>
      </c>
      <c r="M14" s="72"/>
      <c r="O14" s="2"/>
      <c r="Q14" s="2"/>
    </row>
    <row r="15" spans="1:17" ht="30" customHeight="1" x14ac:dyDescent="0.2">
      <c r="B15" s="69">
        <f t="shared" si="0"/>
        <v>44142</v>
      </c>
      <c r="C15" s="21"/>
      <c r="D15" s="20"/>
      <c r="E15" s="64"/>
      <c r="F15" s="20"/>
      <c r="G15" s="20"/>
      <c r="H15" s="20"/>
      <c r="I15" s="20"/>
      <c r="J15" s="20"/>
      <c r="K15" s="20"/>
      <c r="L15" s="5">
        <f>SUM(Zeiterfassungskarte34589101112131415[[#This Row],[tatsächliche Arbeitszeit]:[Krank 
während gepl. Kurzarbeit]])</f>
        <v>0</v>
      </c>
      <c r="M15" s="73"/>
      <c r="O15" s="2"/>
      <c r="Q15" s="2"/>
    </row>
    <row r="16" spans="1:17" ht="30" customHeight="1" x14ac:dyDescent="0.2">
      <c r="B16" s="69">
        <f t="shared" si="0"/>
        <v>44143</v>
      </c>
      <c r="C16" s="21"/>
      <c r="D16" s="20"/>
      <c r="E16" s="64"/>
      <c r="F16" s="20"/>
      <c r="G16" s="20"/>
      <c r="H16" s="20"/>
      <c r="I16" s="20"/>
      <c r="J16" s="20"/>
      <c r="K16" s="20"/>
      <c r="L16" s="5">
        <f>SUM(Zeiterfassungskarte34589101112131415[[#This Row],[tatsächliche Arbeitszeit]:[Krank 
während gepl. Kurzarbeit]])</f>
        <v>0</v>
      </c>
      <c r="M16" s="73"/>
      <c r="O16" s="2"/>
      <c r="Q16" s="2"/>
    </row>
    <row r="17" spans="2:17" ht="30" customHeight="1" x14ac:dyDescent="0.2">
      <c r="B17" s="69">
        <f t="shared" si="0"/>
        <v>44144</v>
      </c>
      <c r="C17" s="21"/>
      <c r="D17" s="20"/>
      <c r="E17" s="64"/>
      <c r="F17" s="20"/>
      <c r="G17" s="20"/>
      <c r="H17" s="20"/>
      <c r="I17" s="20"/>
      <c r="J17" s="20"/>
      <c r="K17" s="20"/>
      <c r="L17" s="5">
        <f>SUM(Zeiterfassungskarte34589101112131415[[#This Row],[tatsächliche Arbeitszeit]:[Krank 
während gepl. Kurzarbeit]])</f>
        <v>0</v>
      </c>
      <c r="M17" s="72"/>
      <c r="O17" s="2"/>
      <c r="Q17" s="2"/>
    </row>
    <row r="18" spans="2:17" ht="30" customHeight="1" x14ac:dyDescent="0.2">
      <c r="B18" s="69">
        <f t="shared" si="0"/>
        <v>44145</v>
      </c>
      <c r="C18" s="21"/>
      <c r="D18" s="20"/>
      <c r="E18" s="64"/>
      <c r="F18" s="20"/>
      <c r="G18" s="20"/>
      <c r="H18" s="20"/>
      <c r="I18" s="20"/>
      <c r="J18" s="20"/>
      <c r="K18" s="20"/>
      <c r="L18" s="5">
        <f>SUM(Zeiterfassungskarte34589101112131415[[#This Row],[tatsächliche Arbeitszeit]:[Krank 
während gepl. Kurzarbeit]])</f>
        <v>0</v>
      </c>
      <c r="M18" s="72"/>
      <c r="O18" s="2"/>
      <c r="Q18" s="2"/>
    </row>
    <row r="19" spans="2:17" ht="30" customHeight="1" x14ac:dyDescent="0.2">
      <c r="B19" s="69">
        <f t="shared" si="0"/>
        <v>44146</v>
      </c>
      <c r="C19" s="21"/>
      <c r="D19" s="20"/>
      <c r="E19" s="64"/>
      <c r="F19" s="20"/>
      <c r="G19" s="20"/>
      <c r="H19" s="20"/>
      <c r="I19" s="20"/>
      <c r="J19" s="20"/>
      <c r="K19" s="20"/>
      <c r="L19" s="5">
        <f>SUM(Zeiterfassungskarte34589101112131415[[#This Row],[tatsächliche Arbeitszeit]:[Krank 
während gepl. Kurzarbeit]])</f>
        <v>0</v>
      </c>
      <c r="M19" s="72"/>
      <c r="O19" s="2"/>
      <c r="Q19" s="2"/>
    </row>
    <row r="20" spans="2:17" ht="30" customHeight="1" x14ac:dyDescent="0.2">
      <c r="B20" s="69">
        <f t="shared" si="0"/>
        <v>44147</v>
      </c>
      <c r="C20" s="21"/>
      <c r="D20" s="20"/>
      <c r="E20" s="64"/>
      <c r="F20" s="20"/>
      <c r="G20" s="20"/>
      <c r="H20" s="20"/>
      <c r="I20" s="20"/>
      <c r="J20" s="20"/>
      <c r="K20" s="20"/>
      <c r="L20" s="5">
        <f>SUM(Zeiterfassungskarte34589101112131415[[#This Row],[tatsächliche Arbeitszeit]:[Krank 
während gepl. Kurzarbeit]])</f>
        <v>0</v>
      </c>
      <c r="M20" s="72"/>
      <c r="O20" s="2"/>
      <c r="Q20" s="2"/>
    </row>
    <row r="21" spans="2:17" ht="30" customHeight="1" x14ac:dyDescent="0.2">
      <c r="B21" s="69">
        <f t="shared" si="0"/>
        <v>44148</v>
      </c>
      <c r="C21" s="21"/>
      <c r="D21" s="20"/>
      <c r="E21" s="64"/>
      <c r="F21" s="20"/>
      <c r="G21" s="20"/>
      <c r="H21" s="20"/>
      <c r="I21" s="20"/>
      <c r="J21" s="20"/>
      <c r="K21" s="20"/>
      <c r="L21" s="5">
        <f>SUM(Zeiterfassungskarte34589101112131415[[#This Row],[tatsächliche Arbeitszeit]:[Krank 
während gepl. Kurzarbeit]])</f>
        <v>0</v>
      </c>
      <c r="M21" s="72"/>
      <c r="O21" s="2"/>
      <c r="Q21" s="2"/>
    </row>
    <row r="22" spans="2:17" ht="30" customHeight="1" x14ac:dyDescent="0.2">
      <c r="B22" s="69">
        <f t="shared" si="0"/>
        <v>44149</v>
      </c>
      <c r="C22" s="21"/>
      <c r="D22" s="20"/>
      <c r="E22" s="64"/>
      <c r="F22" s="20"/>
      <c r="G22" s="20"/>
      <c r="H22" s="20"/>
      <c r="I22" s="20"/>
      <c r="J22" s="20"/>
      <c r="K22" s="20"/>
      <c r="L22" s="5">
        <f>SUM(Zeiterfassungskarte34589101112131415[[#This Row],[tatsächliche Arbeitszeit]:[Krank 
während gepl. Kurzarbeit]])</f>
        <v>0</v>
      </c>
      <c r="M22" s="73"/>
      <c r="O22" s="2"/>
      <c r="Q22" s="2"/>
    </row>
    <row r="23" spans="2:17" ht="30" customHeight="1" x14ac:dyDescent="0.2">
      <c r="B23" s="69">
        <f t="shared" si="0"/>
        <v>44150</v>
      </c>
      <c r="C23" s="21"/>
      <c r="D23" s="20"/>
      <c r="E23" s="64"/>
      <c r="F23" s="20"/>
      <c r="G23" s="20"/>
      <c r="H23" s="20"/>
      <c r="I23" s="20"/>
      <c r="J23" s="20"/>
      <c r="K23" s="20"/>
      <c r="L23" s="5">
        <f>SUM(Zeiterfassungskarte34589101112131415[[#This Row],[tatsächliche Arbeitszeit]:[Krank 
während gepl. Kurzarbeit]])</f>
        <v>0</v>
      </c>
      <c r="M23" s="73"/>
      <c r="O23" s="2"/>
      <c r="Q23" s="2"/>
    </row>
    <row r="24" spans="2:17" ht="30" customHeight="1" x14ac:dyDescent="0.2">
      <c r="B24" s="69">
        <f t="shared" si="0"/>
        <v>44151</v>
      </c>
      <c r="C24" s="21"/>
      <c r="D24" s="20"/>
      <c r="E24" s="64"/>
      <c r="F24" s="20"/>
      <c r="G24" s="20"/>
      <c r="H24" s="20"/>
      <c r="I24" s="20"/>
      <c r="J24" s="20"/>
      <c r="K24" s="20"/>
      <c r="L24" s="5">
        <f>SUM(Zeiterfassungskarte34589101112131415[[#This Row],[tatsächliche Arbeitszeit]:[Krank 
während gepl. Kurzarbeit]])</f>
        <v>0</v>
      </c>
      <c r="M24" s="72"/>
      <c r="O24" s="2"/>
      <c r="Q24" s="2"/>
    </row>
    <row r="25" spans="2:17" ht="30" customHeight="1" x14ac:dyDescent="0.2">
      <c r="B25" s="69">
        <f t="shared" si="0"/>
        <v>44152</v>
      </c>
      <c r="C25" s="21"/>
      <c r="D25" s="20"/>
      <c r="E25" s="64"/>
      <c r="F25" s="20"/>
      <c r="G25" s="20"/>
      <c r="H25" s="20"/>
      <c r="I25" s="20"/>
      <c r="J25" s="20"/>
      <c r="K25" s="20"/>
      <c r="L25" s="5">
        <f>SUM(Zeiterfassungskarte34589101112131415[[#This Row],[tatsächliche Arbeitszeit]:[Krank 
während gepl. Kurzarbeit]])</f>
        <v>0</v>
      </c>
      <c r="M25" s="72"/>
      <c r="O25" s="2"/>
      <c r="Q25" s="2"/>
    </row>
    <row r="26" spans="2:17" ht="30" customHeight="1" x14ac:dyDescent="0.2">
      <c r="B26" s="69">
        <f t="shared" si="0"/>
        <v>44153</v>
      </c>
      <c r="C26" s="21"/>
      <c r="D26" s="20"/>
      <c r="E26" s="64"/>
      <c r="F26" s="20"/>
      <c r="G26" s="20"/>
      <c r="H26" s="20"/>
      <c r="I26" s="20"/>
      <c r="J26" s="20"/>
      <c r="K26" s="20"/>
      <c r="L26" s="5">
        <f>SUM(Zeiterfassungskarte34589101112131415[[#This Row],[tatsächliche Arbeitszeit]:[Krank 
während gepl. Kurzarbeit]])</f>
        <v>0</v>
      </c>
      <c r="M26" s="72"/>
      <c r="O26" s="2"/>
      <c r="Q26" s="2"/>
    </row>
    <row r="27" spans="2:17" ht="30" customHeight="1" x14ac:dyDescent="0.2">
      <c r="B27" s="69">
        <f t="shared" si="0"/>
        <v>44154</v>
      </c>
      <c r="C27" s="21"/>
      <c r="D27" s="20"/>
      <c r="E27" s="64"/>
      <c r="F27" s="20"/>
      <c r="G27" s="20"/>
      <c r="H27" s="20"/>
      <c r="I27" s="20"/>
      <c r="J27" s="20"/>
      <c r="K27" s="20"/>
      <c r="L27" s="5">
        <f>SUM(Zeiterfassungskarte34589101112131415[[#This Row],[tatsächliche Arbeitszeit]:[Krank 
während gepl. Kurzarbeit]])</f>
        <v>0</v>
      </c>
      <c r="M27" s="72"/>
      <c r="O27" s="2"/>
      <c r="Q27" s="2"/>
    </row>
    <row r="28" spans="2:17" ht="30" customHeight="1" x14ac:dyDescent="0.2">
      <c r="B28" s="69">
        <f t="shared" si="0"/>
        <v>44155</v>
      </c>
      <c r="C28" s="21"/>
      <c r="D28" s="20"/>
      <c r="E28" s="64"/>
      <c r="F28" s="20"/>
      <c r="G28" s="20"/>
      <c r="H28" s="20"/>
      <c r="I28" s="20"/>
      <c r="J28" s="20"/>
      <c r="K28" s="20"/>
      <c r="L28" s="5">
        <f>SUM(Zeiterfassungskarte34589101112131415[[#This Row],[tatsächliche Arbeitszeit]:[Krank 
während gepl. Kurzarbeit]])</f>
        <v>0</v>
      </c>
      <c r="M28" s="72"/>
      <c r="O28" s="2"/>
      <c r="Q28" s="2"/>
    </row>
    <row r="29" spans="2:17" ht="30" customHeight="1" x14ac:dyDescent="0.2">
      <c r="B29" s="69">
        <f t="shared" si="0"/>
        <v>44156</v>
      </c>
      <c r="C29" s="21"/>
      <c r="D29" s="20"/>
      <c r="E29" s="64"/>
      <c r="F29" s="20"/>
      <c r="G29" s="20"/>
      <c r="H29" s="20"/>
      <c r="I29" s="20"/>
      <c r="J29" s="20"/>
      <c r="K29" s="20"/>
      <c r="L29" s="5">
        <f>SUM(Zeiterfassungskarte34589101112131415[[#This Row],[tatsächliche Arbeitszeit]:[Krank 
während gepl. Kurzarbeit]])</f>
        <v>0</v>
      </c>
      <c r="M29" s="73"/>
      <c r="O29" s="2"/>
      <c r="Q29" s="2"/>
    </row>
    <row r="30" spans="2:17" ht="30" customHeight="1" x14ac:dyDescent="0.2">
      <c r="B30" s="69">
        <f t="shared" si="0"/>
        <v>44157</v>
      </c>
      <c r="C30" s="21"/>
      <c r="D30" s="20"/>
      <c r="E30" s="64"/>
      <c r="F30" s="20"/>
      <c r="G30" s="20"/>
      <c r="H30" s="20"/>
      <c r="I30" s="20"/>
      <c r="J30" s="20"/>
      <c r="K30" s="20"/>
      <c r="L30" s="5">
        <f>SUM(Zeiterfassungskarte34589101112131415[[#This Row],[tatsächliche Arbeitszeit]:[Krank 
während gepl. Kurzarbeit]])</f>
        <v>0</v>
      </c>
      <c r="M30" s="73"/>
      <c r="O30" s="2"/>
      <c r="Q30" s="2"/>
    </row>
    <row r="31" spans="2:17" ht="30" customHeight="1" x14ac:dyDescent="0.2">
      <c r="B31" s="69">
        <f t="shared" si="0"/>
        <v>44158</v>
      </c>
      <c r="C31" s="21"/>
      <c r="D31" s="20"/>
      <c r="E31" s="64"/>
      <c r="F31" s="20"/>
      <c r="G31" s="20"/>
      <c r="H31" s="20"/>
      <c r="I31" s="20"/>
      <c r="J31" s="20"/>
      <c r="K31" s="20"/>
      <c r="L31" s="5">
        <f>SUM(Zeiterfassungskarte34589101112131415[[#This Row],[tatsächliche Arbeitszeit]:[Krank 
während gepl. Kurzarbeit]])</f>
        <v>0</v>
      </c>
      <c r="M31" s="73"/>
      <c r="O31" s="2"/>
      <c r="Q31" s="2"/>
    </row>
    <row r="32" spans="2:17" ht="30" customHeight="1" x14ac:dyDescent="0.2">
      <c r="B32" s="69">
        <f t="shared" si="0"/>
        <v>44159</v>
      </c>
      <c r="C32" s="21"/>
      <c r="D32" s="20"/>
      <c r="E32" s="64"/>
      <c r="F32" s="20"/>
      <c r="G32" s="20"/>
      <c r="H32" s="20"/>
      <c r="I32" s="20"/>
      <c r="J32" s="20"/>
      <c r="K32" s="20"/>
      <c r="L32" s="5">
        <f>SUM(Zeiterfassungskarte34589101112131415[[#This Row],[tatsächliche Arbeitszeit]:[Krank 
während gepl. Kurzarbeit]])</f>
        <v>0</v>
      </c>
      <c r="M32" s="73"/>
      <c r="O32" s="2"/>
      <c r="Q32" s="2"/>
    </row>
    <row r="33" spans="2:17" ht="30" customHeight="1" x14ac:dyDescent="0.2">
      <c r="B33" s="69">
        <f t="shared" si="0"/>
        <v>44160</v>
      </c>
      <c r="C33" s="21"/>
      <c r="D33" s="20"/>
      <c r="E33" s="64"/>
      <c r="F33" s="20"/>
      <c r="G33" s="20"/>
      <c r="H33" s="20"/>
      <c r="I33" s="20"/>
      <c r="J33" s="20"/>
      <c r="K33" s="20"/>
      <c r="L33" s="5">
        <f>SUM(Zeiterfassungskarte34589101112131415[[#This Row],[tatsächliche Arbeitszeit]:[Krank 
während gepl. Kurzarbeit]])</f>
        <v>0</v>
      </c>
      <c r="M33" s="73"/>
      <c r="O33" s="2"/>
      <c r="Q33" s="2"/>
    </row>
    <row r="34" spans="2:17" ht="30" customHeight="1" x14ac:dyDescent="0.2">
      <c r="B34" s="69">
        <f t="shared" si="0"/>
        <v>44161</v>
      </c>
      <c r="C34" s="21"/>
      <c r="D34" s="20"/>
      <c r="E34" s="64"/>
      <c r="F34" s="20"/>
      <c r="G34" s="20"/>
      <c r="H34" s="20"/>
      <c r="I34" s="20"/>
      <c r="J34" s="20"/>
      <c r="K34" s="20"/>
      <c r="L34" s="5">
        <f>SUM(Zeiterfassungskarte34589101112131415[[#This Row],[tatsächliche Arbeitszeit]:[Krank 
während gepl. Kurzarbeit]])</f>
        <v>0</v>
      </c>
      <c r="M34" s="73"/>
      <c r="O34" s="2"/>
      <c r="Q34" s="2"/>
    </row>
    <row r="35" spans="2:17" ht="30" customHeight="1" x14ac:dyDescent="0.2">
      <c r="B35" s="69">
        <f t="shared" si="0"/>
        <v>44162</v>
      </c>
      <c r="C35" s="20"/>
      <c r="D35" s="20"/>
      <c r="E35" s="64"/>
      <c r="F35" s="20"/>
      <c r="G35" s="20"/>
      <c r="H35" s="20"/>
      <c r="I35" s="20"/>
      <c r="J35" s="20"/>
      <c r="K35" s="20"/>
      <c r="L35" s="5">
        <f>SUM(Zeiterfassungskarte34589101112131415[[#This Row],[tatsächliche Arbeitszeit]:[Krank 
während gepl. Kurzarbeit]])</f>
        <v>0</v>
      </c>
      <c r="M35" s="73"/>
      <c r="O35" s="2"/>
      <c r="Q35" s="2"/>
    </row>
    <row r="36" spans="2:17" ht="30" customHeight="1" x14ac:dyDescent="0.2">
      <c r="B36" s="69">
        <f t="shared" si="0"/>
        <v>44163</v>
      </c>
      <c r="C36" s="20"/>
      <c r="D36" s="20"/>
      <c r="E36" s="64"/>
      <c r="F36" s="20"/>
      <c r="G36" s="20"/>
      <c r="H36" s="20"/>
      <c r="I36" s="20"/>
      <c r="J36" s="20"/>
      <c r="K36" s="20"/>
      <c r="L36" s="5">
        <f>SUM(Zeiterfassungskarte34589101112131415[[#This Row],[tatsächliche Arbeitszeit]:[Krank 
während gepl. Kurzarbeit]])</f>
        <v>0</v>
      </c>
      <c r="M36" s="73"/>
      <c r="O36" s="2"/>
      <c r="Q36" s="2"/>
    </row>
    <row r="37" spans="2:17" ht="30" customHeight="1" x14ac:dyDescent="0.2">
      <c r="B37" s="69">
        <f t="shared" si="0"/>
        <v>44164</v>
      </c>
      <c r="C37" s="20"/>
      <c r="D37" s="20"/>
      <c r="E37" s="64"/>
      <c r="F37" s="20"/>
      <c r="G37" s="20"/>
      <c r="H37" s="20"/>
      <c r="I37" s="20"/>
      <c r="J37" s="20"/>
      <c r="K37" s="20"/>
      <c r="L37" s="5">
        <f>SUM(Zeiterfassungskarte34589101112131415[[#This Row],[tatsächliche Arbeitszeit]:[Krank 
während gepl. Kurzarbeit]])</f>
        <v>0</v>
      </c>
      <c r="M37" s="73"/>
      <c r="O37" s="2"/>
      <c r="Q37" s="2"/>
    </row>
    <row r="38" spans="2:17" ht="30" customHeight="1" x14ac:dyDescent="0.2">
      <c r="B38" s="69">
        <f t="shared" si="0"/>
        <v>44165</v>
      </c>
      <c r="C38" s="20"/>
      <c r="D38" s="20"/>
      <c r="E38" s="64"/>
      <c r="F38" s="20"/>
      <c r="G38" s="20"/>
      <c r="H38" s="20"/>
      <c r="I38" s="20"/>
      <c r="J38" s="20"/>
      <c r="K38" s="20"/>
      <c r="L38" s="5">
        <f>SUM(Zeiterfassungskarte34589101112131415[[#This Row],[tatsächliche Arbeitszeit]:[Krank 
während gepl. Kurzarbeit]])</f>
        <v>0</v>
      </c>
      <c r="M38" s="73"/>
      <c r="O38" s="2"/>
      <c r="Q38" s="2"/>
    </row>
    <row r="39" spans="2:17" ht="30" customHeight="1" thickBot="1" x14ac:dyDescent="0.25">
      <c r="B39" s="69">
        <f t="shared" si="0"/>
        <v>44166</v>
      </c>
      <c r="C39" s="20"/>
      <c r="D39" s="20"/>
      <c r="E39" s="64"/>
      <c r="F39" s="20"/>
      <c r="G39" s="20"/>
      <c r="H39" s="20"/>
      <c r="I39" s="20"/>
      <c r="J39" s="20"/>
      <c r="K39" s="20"/>
      <c r="L39" s="5">
        <f>SUM(Zeiterfassungskarte34589101112131415[[#This Row],[tatsächliche Arbeitszeit]:[Krank 
während gepl. Kurzarbeit]])</f>
        <v>0</v>
      </c>
      <c r="M39" s="73"/>
      <c r="O39" s="2"/>
      <c r="Q39" s="2"/>
    </row>
    <row r="40" spans="2:17" s="37" customFormat="1" ht="30" customHeight="1" thickBot="1" x14ac:dyDescent="0.25">
      <c r="B40" s="56" t="s">
        <v>6</v>
      </c>
      <c r="C40" s="57">
        <f>SUBTOTAL(109,Zeiterfassungskarte34589101112131415[vertragliche
Arbeitszeit])</f>
        <v>0</v>
      </c>
      <c r="D40" s="58">
        <f>SUBTOTAL(109,Zeiterfassungskarte34589101112131415[davon (geplante) Arbeitszeit])</f>
        <v>0</v>
      </c>
      <c r="E40" s="65">
        <f>SUBTOTAL(109,Zeiterfassungskarte34589101112131415[davon geplante Kurzarbeit])</f>
        <v>0</v>
      </c>
      <c r="F40" s="58">
        <f>SUBTOTAL(109,Zeiterfassungskarte34589101112131415[tatsächliche Arbeitszeit])</f>
        <v>0</v>
      </c>
      <c r="G40" s="58">
        <f>SUBTOTAL(109,Zeiterfassungskarte34589101112131415[tatsächliche Arbeitszeit])</f>
        <v>0</v>
      </c>
      <c r="H40" s="58">
        <f>SUBTOTAL(109,Zeiterfassungskarte34589101112131415[Krank 
während gepl.
Arbeitszeit ])</f>
        <v>0</v>
      </c>
      <c r="I40" s="58">
        <f>SUBTOTAL(109,Zeiterfassungskarte34589101112131415[Urlaub (Std.)])</f>
        <v>0</v>
      </c>
      <c r="J40" s="58">
        <f>SUBTOTAL(109,Zeiterfassungskarte34589101112131415[tatsächliche 
Kurzarbeit])</f>
        <v>0</v>
      </c>
      <c r="K40" s="58">
        <f>SUM(Zeiterfassungskarte34589101112131415[Krank 
während gepl. Kurzarbeit])</f>
        <v>0</v>
      </c>
      <c r="L40" s="59">
        <f>SUBTOTAL(109,Zeiterfassungskarte34589101112131415[Std. Abrechnung 
Gesamt])</f>
        <v>0</v>
      </c>
      <c r="M40" s="60"/>
    </row>
    <row r="41" spans="2:17" ht="30" customHeight="1" x14ac:dyDescent="0.2">
      <c r="B41" s="6"/>
      <c r="C41" s="27"/>
      <c r="D41" s="27"/>
      <c r="E41" s="7"/>
      <c r="F41" s="7"/>
      <c r="G41" s="7"/>
      <c r="I41" s="28" t="s">
        <v>18</v>
      </c>
      <c r="J41" s="29">
        <f>Zeiterfassungskarte34589101112131415[[#Totals],[tatsächliche 
Kurzarbeit]]-L41</f>
        <v>0</v>
      </c>
      <c r="L41" s="27">
        <f>Zeiterfassungskarte34589101112131415[[#Totals],[Std. Abrechnung 
Gesamt]]-Zeiterfassungskarte34589101112131415[[#Totals],[vertragliche
Arbeitszeit]]</f>
        <v>0</v>
      </c>
      <c r="M41" s="7"/>
      <c r="O41" s="16"/>
      <c r="Q41" s="2"/>
    </row>
    <row r="42" spans="2:17" ht="30" customHeight="1" x14ac:dyDescent="0.2">
      <c r="B42" s="6"/>
      <c r="C42" s="27"/>
      <c r="D42" s="27"/>
      <c r="E42" s="7"/>
      <c r="F42" s="7"/>
      <c r="G42" s="7"/>
      <c r="I42" s="28"/>
      <c r="J42" s="29"/>
      <c r="L42" s="27"/>
      <c r="M42" s="7"/>
      <c r="O42" s="16"/>
      <c r="Q42" s="2"/>
    </row>
    <row r="43" spans="2:17" ht="42.75" customHeight="1" x14ac:dyDescent="0.2">
      <c r="C43" s="77"/>
      <c r="D43" s="77"/>
      <c r="E43" s="77"/>
      <c r="F43" s="33"/>
      <c r="G43" s="33"/>
      <c r="H43" s="32"/>
      <c r="I43" s="33"/>
      <c r="J43" s="32"/>
      <c r="K43" s="36"/>
      <c r="L43" s="35"/>
      <c r="Q43" s="2"/>
    </row>
    <row r="44" spans="2:17" ht="30" customHeight="1" x14ac:dyDescent="0.2">
      <c r="C44" s="2" t="s">
        <v>7</v>
      </c>
      <c r="F44" s="1" t="s">
        <v>2</v>
      </c>
      <c r="G44" s="1"/>
      <c r="K44" s="36"/>
      <c r="L44" s="1"/>
      <c r="Q44" s="2"/>
    </row>
    <row r="45" spans="2:17" ht="30" customHeight="1" x14ac:dyDescent="0.2">
      <c r="F45" s="1"/>
      <c r="G45" s="1"/>
      <c r="K45" s="36"/>
      <c r="L45" s="1"/>
      <c r="Q45" s="2"/>
    </row>
    <row r="46" spans="2:17" ht="30" customHeight="1" x14ac:dyDescent="0.2">
      <c r="C46" s="77"/>
      <c r="D46" s="77"/>
      <c r="E46" s="77"/>
      <c r="F46" s="33"/>
      <c r="G46" s="33"/>
      <c r="H46" s="32"/>
      <c r="I46" s="33"/>
      <c r="J46" s="32"/>
      <c r="K46" s="36"/>
      <c r="L46" s="35"/>
      <c r="Q46" s="2"/>
    </row>
    <row r="47" spans="2:17" ht="30" customHeight="1" x14ac:dyDescent="0.2">
      <c r="C47" s="2" t="s">
        <v>1</v>
      </c>
      <c r="F47" s="1" t="s">
        <v>39</v>
      </c>
      <c r="G47" s="1"/>
      <c r="L47" s="1"/>
      <c r="P47" s="1"/>
    </row>
  </sheetData>
  <sheetProtection algorithmName="SHA-512" hashValue="yVezNWFPp72W3VA750hx2+eIiX6IpZ3rhm46hmGwK3QB72K97xUJkEDXcsgmviAW6wcmU8ZTJKsyT7qVlDlgAA==" saltValue="Buw3AaHgoOyKTAwtHTXTng==" spinCount="100000" sheet="1" objects="1" scenarios="1"/>
  <mergeCells count="7">
    <mergeCell ref="C46:E46"/>
    <mergeCell ref="B1:C1"/>
    <mergeCell ref="M1:M2"/>
    <mergeCell ref="C3:M3"/>
    <mergeCell ref="C4:E4"/>
    <mergeCell ref="G4:M4"/>
    <mergeCell ref="C43:E43"/>
  </mergeCells>
  <dataValidations count="29">
    <dataValidation allowBlank="1" showInputMessage="1" showErrorMessage="1" prompt="Geben Sie in dieser Zelle den Namen des Mitarbeiters ein." sqref="G4"/>
    <dataValidation allowBlank="1" showInputMessage="1" showErrorMessage="1" promptTitle="Anwesenheitszeiten - Arbeitszeit" prompt="In dieser Spalte ist die geplante zu leistende Arbeitszeit anzugeben, unabhänging von Feiertagen." sqref="D8"/>
    <dataValidation allowBlank="1" showInputMessage="1" showErrorMessage="1" prompt="Geben Sie in dieser Zelle die Postanschrift ein." sqref="H5:H6 J5:J6"/>
    <dataValidation type="decimal" allowBlank="1" showInputMessage="1" showErrorMessage="1" errorTitle="Stunden prüfen" error="Bitte prüfen Sie Ihre Stundenzahl" sqref="C9:C39">
      <formula1>-14</formula1>
      <formula2>14</formula2>
    </dataValidation>
    <dataValidation allowBlank="1" showInputMessage="1" showErrorMessage="1" promptTitle="Datum" prompt="Geben Sie in dieser Feld den ersten des jeweiligen Monats ein_x000a_" sqref="B9"/>
    <dataValidation allowBlank="1" showInputMessage="1" showErrorMessage="1" promptTitle="Ist-Arbeitszeit" prompt="Geben Sie in dieser Spalte unter dieser Überschrift die tatsächlichen Arbeitsstunden ein. _x000a__x000a_Hinweis: Sofern der Arbeitnehmer mehr als die vertraglich vereinbartet Std. an dem Tag geleistet hat,werden diese mit den Kurzarbeiterzeiten des Monats verrechnet." sqref="F8"/>
    <dataValidation allowBlank="1" showInputMessage="1" showErrorMessage="1" promptTitle="geplante Ausfallstunden" prompt="in dieser Spalte ist anzugeben mit welchen Ausfallstunden den  Mitarbeiter plant." sqref="E8"/>
    <dataValidation allowBlank="1" showInputMessage="1" showErrorMessage="1" prompt="Geben Sie in dieser Zelle die Unterschrift Arbeitgebers ein." sqref="L46 I46 C46 F46:G46"/>
    <dataValidation allowBlank="1" showInputMessage="1" showErrorMessage="1" prompt="Geben Sie in dieser Zelle Personalnummer des Mitarbeiters ein." sqref="C4"/>
    <dataValidation allowBlank="1" showInputMessage="1" showErrorMessage="1" prompt="Geben Sie in dieser Zelle den Namen Ihres Unternehmens ein." sqref="C3"/>
    <dataValidation allowBlank="1" showInputMessage="1" showErrorMessage="1" prompt="Geben Sie die Telefonnummer des Mitarbeiters in dieser Zelle ein." sqref="L5:M6 I5:I6"/>
    <dataValidation allowBlank="1" showErrorMessage="1" sqref="C5:E6"/>
    <dataValidation allowBlank="1" showInputMessage="1" showErrorMessage="1" promptTitle="vetragliche Arbeitszeit" prompt="In dieser Spalte ist die vertraglich regelmäßig vereinbarte Arbeitszeit anzugeben, unabhänging von Feiertagen." sqref="C8"/>
    <dataValidation allowBlank="1" showInputMessage="1" showErrorMessage="1" prompt="Der Titel des Arbeitsblatts befindet sich in dieser Zelle. Geben Sie in den Zellen unten die Mitarbeiterdetails ein." sqref="B1"/>
    <dataValidation allowBlank="1" showInputMessage="1" showErrorMessage="1" prompt="Geben Sie in dieser Zelle die Unterschrift des Mitarbeiters ein." sqref="L43 I43 C43 F43:G43"/>
    <dataValidation allowBlank="1" showInputMessage="1" showErrorMessage="1" prompt="Die Summe der Arbeitsstunden für jeden Tag wird in dieser Spalte unter dieser Überschrift automatisch berechnet." sqref="L8"/>
    <dataValidation allowBlank="1" showInputMessage="1" showErrorMessage="1" promptTitle="Urlaub" prompt="Geben Sie in dieser Spalte die vertragliche Arbeitszeit ein, wenn an dem Tag Urlaub gewährt wurde.  _x000a__x000a_Hinweis: An einem Tag mit Urlaubgenehmigung findet für den AN keine Kurzarbeit statt.  " sqref="I8"/>
    <dataValidation allowBlank="1" showInputMessage="1" showErrorMessage="1" prompt="Geben Sie in dieser Spalte die Stunden der geplannten Kurzarbeit für Abwesenheit wegen einer Krankheit ein._x000a__x000a_" sqref="K8"/>
    <dataValidation allowBlank="1" showInputMessage="1" showErrorMessage="1" promptTitle="Kurzarbeit" prompt="Geben Sie in dieser Spalte unter dieser Überschrift die  Kurzarbeiterstunden ein." sqref="J8"/>
    <dataValidation allowBlank="1" showInputMessage="1" showErrorMessage="1" promptTitle="Krank" prompt="Geben Sie in dieser Spalte unter dieser Überschrift die Stunden der geplannte Arbeitzeit ein, sofern jemand für diese Zeit erkankt war. _x000a_" sqref="H8"/>
    <dataValidation allowBlank="1" showErrorMessage="1" prompt="Die Wochentage werden in dieser Spalte unter dieser Überschrift automatisch aktualisiert." sqref="B8"/>
    <dataValidation allowBlank="1" showInputMessage="1" showErrorMessage="1" prompt="Geben Sie in der Zelle rechts die Postanschrift ein." sqref="B5:B7"/>
    <dataValidation allowBlank="1" showInputMessage="1" showErrorMessage="1" prompt="Geben Sie die Telefonnummer des Mitarbeiters in der Zelle rechts ein." sqref="K5:K6"/>
    <dataValidation allowBlank="1" showInputMessage="1" showErrorMessage="1" prompt="Geben Sie den Namen des Mitarbeiters in der Zelle rechts ein." sqref="F4"/>
    <dataValidation allowBlank="1" showInputMessage="1" showErrorMessage="1" prompt="Erstellen Sie auf diesem Arbeitsblatt eine wöchentliche Arbeitszeittabelle. Die Summe der Stunden und die Summe des Gehalts werden am Ende der Arbeitszeittabelle automatisch berechnet." sqref="A1:A3"/>
    <dataValidation allowBlank="1" showInputMessage="1" showErrorMessage="1" prompt="Hier sind Anmlerung möglich" sqref="M8"/>
    <dataValidation type="decimal" errorStyle="warning" allowBlank="1" showInputMessage="1" showErrorMessage="1" errorTitle="Stundenüberschreitung" error="Prüfen Sie Ihre Stundeneingabe mit der vertraglichen Arbeitszeit " sqref="D9:K39">
      <formula1>0</formula1>
      <formula2>$C9</formula2>
    </dataValidation>
    <dataValidation allowBlank="1" showErrorMessage="1" prompt="Geben Sie den Namen des Mitarbeiters in der Zelle rechts ein." sqref="B3:B4"/>
    <dataValidation allowBlank="1" showInputMessage="1" showErrorMessage="1" promptTitle="Feiertag" prompt="Sofern Sie nicht zu den Branchen zählen,bei den der Feiertag ein Arbeitstag darstellen kann, tragen Sie die vertraglichen Stunden eines vergleichbaren Wochentages für den Feiertag ein.  " sqref="G8"/>
  </dataValidations>
  <printOptions horizontalCentered="1"/>
  <pageMargins left="0.23622047244094491" right="0.23622047244094491" top="0.82677165354330717" bottom="0.19685039370078741" header="0.31496062992125984" footer="0.31496062992125984"/>
  <pageSetup paperSize="9" scale="42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autoPageBreaks="0" fitToPage="1"/>
  </sheetPr>
  <dimension ref="A1:Q47"/>
  <sheetViews>
    <sheetView showGridLines="0" view="pageBreakPreview" zoomScaleNormal="85" zoomScaleSheetLayoutView="100" zoomScalePageLayoutView="55" workbookViewId="0">
      <selection activeCell="H8" sqref="H8"/>
    </sheetView>
  </sheetViews>
  <sheetFormatPr baseColWidth="10" defaultColWidth="7.296875" defaultRowHeight="30" customHeight="1" x14ac:dyDescent="0.2"/>
  <cols>
    <col min="1" max="1" width="1.3984375" style="2" customWidth="1"/>
    <col min="2" max="2" width="31" style="2" customWidth="1"/>
    <col min="3" max="3" width="11.796875" style="2" customWidth="1"/>
    <col min="4" max="4" width="10.8984375" style="2" customWidth="1"/>
    <col min="5" max="5" width="11.19921875" style="2" customWidth="1"/>
    <col min="6" max="6" width="12.5" style="2" customWidth="1"/>
    <col min="7" max="7" width="9.796875" style="2" customWidth="1"/>
    <col min="8" max="8" width="13.5" style="2" customWidth="1"/>
    <col min="9" max="9" width="10.296875" style="2" customWidth="1"/>
    <col min="10" max="10" width="12.296875" style="2" customWidth="1"/>
    <col min="11" max="11" width="12.8984375" style="2" customWidth="1"/>
    <col min="12" max="12" width="13" style="2" customWidth="1"/>
    <col min="13" max="13" width="35.296875" style="2" customWidth="1"/>
    <col min="14" max="14" width="1.3984375" style="2" customWidth="1"/>
    <col min="15" max="15" width="34.3984375" style="41" customWidth="1"/>
    <col min="16" max="16" width="14.3984375" style="2" customWidth="1"/>
    <col min="17" max="17" width="28.296875" style="4" customWidth="1"/>
    <col min="18" max="18" width="9.796875" style="2" customWidth="1"/>
    <col min="19" max="19" width="2.69921875" style="2" customWidth="1"/>
    <col min="20" max="16384" width="7.296875" style="2"/>
  </cols>
  <sheetData>
    <row r="1" spans="1:17" ht="36" customHeight="1" x14ac:dyDescent="0.2">
      <c r="B1" s="76" t="s">
        <v>0</v>
      </c>
      <c r="C1" s="76"/>
      <c r="M1" s="75"/>
      <c r="O1" s="2"/>
      <c r="Q1" s="2"/>
    </row>
    <row r="2" spans="1:17" ht="36" customHeight="1" x14ac:dyDescent="0.2">
      <c r="M2" s="75"/>
      <c r="O2" s="2"/>
      <c r="Q2" s="2"/>
    </row>
    <row r="3" spans="1:17" ht="41.25" customHeight="1" x14ac:dyDescent="0.2">
      <c r="A3" s="8"/>
      <c r="B3" s="24" t="s">
        <v>3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O3" s="2"/>
      <c r="Q3" s="2"/>
    </row>
    <row r="4" spans="1:17" ht="36" customHeight="1" x14ac:dyDescent="0.2">
      <c r="A4" s="8"/>
      <c r="B4" s="24" t="s">
        <v>4</v>
      </c>
      <c r="C4" s="74"/>
      <c r="D4" s="74"/>
      <c r="E4" s="74"/>
      <c r="F4" s="34" t="s">
        <v>5</v>
      </c>
      <c r="G4" s="79"/>
      <c r="H4" s="79"/>
      <c r="I4" s="79"/>
      <c r="J4" s="79"/>
      <c r="K4" s="79"/>
      <c r="L4" s="79"/>
      <c r="M4" s="79"/>
      <c r="O4" s="2"/>
      <c r="Q4" s="2"/>
    </row>
    <row r="5" spans="1:17" ht="18" customHeight="1" x14ac:dyDescent="0.2">
      <c r="A5" s="8"/>
      <c r="B5" s="9"/>
      <c r="C5" s="10"/>
      <c r="D5" s="10"/>
      <c r="E5" s="10"/>
      <c r="F5" s="11"/>
      <c r="G5" s="11"/>
      <c r="H5" s="10"/>
      <c r="I5" s="12"/>
      <c r="J5" s="10"/>
      <c r="K5" s="13"/>
      <c r="L5" s="14"/>
      <c r="M5" s="22"/>
      <c r="O5" s="2"/>
      <c r="Q5" s="2"/>
    </row>
    <row r="6" spans="1:17" ht="18" customHeight="1" x14ac:dyDescent="0.2">
      <c r="A6" s="8"/>
      <c r="B6" s="9"/>
      <c r="C6" s="10"/>
      <c r="D6" s="10"/>
      <c r="E6" s="10"/>
      <c r="F6" s="11"/>
      <c r="G6" s="11"/>
      <c r="H6" s="10"/>
      <c r="I6" s="12"/>
      <c r="J6" s="10"/>
      <c r="K6" s="13"/>
      <c r="L6" s="14"/>
      <c r="M6" s="22"/>
      <c r="O6" s="2"/>
      <c r="Q6" s="2"/>
    </row>
    <row r="7" spans="1:17" ht="26.25" customHeight="1" x14ac:dyDescent="0.2">
      <c r="B7" s="66" t="s">
        <v>12</v>
      </c>
      <c r="C7" s="44"/>
      <c r="D7" s="44"/>
      <c r="E7" s="62"/>
      <c r="F7" s="53" t="s">
        <v>35</v>
      </c>
      <c r="G7" s="53"/>
      <c r="H7" s="52"/>
      <c r="I7" s="53"/>
      <c r="J7" s="53"/>
      <c r="K7" s="52"/>
      <c r="L7" s="54"/>
      <c r="M7" s="70"/>
      <c r="O7" s="2"/>
      <c r="Q7" s="2"/>
    </row>
    <row r="8" spans="1:17" ht="42" customHeight="1" x14ac:dyDescent="0.2">
      <c r="B8" s="67" t="s">
        <v>1</v>
      </c>
      <c r="C8" s="43" t="s">
        <v>8</v>
      </c>
      <c r="D8" s="43" t="s">
        <v>37</v>
      </c>
      <c r="E8" s="63" t="s">
        <v>13</v>
      </c>
      <c r="F8" s="61" t="s">
        <v>19</v>
      </c>
      <c r="G8" s="47" t="s">
        <v>42</v>
      </c>
      <c r="H8" s="48" t="s">
        <v>41</v>
      </c>
      <c r="I8" s="47" t="s">
        <v>20</v>
      </c>
      <c r="J8" s="47" t="s">
        <v>40</v>
      </c>
      <c r="K8" s="48" t="s">
        <v>22</v>
      </c>
      <c r="L8" s="49" t="s">
        <v>11</v>
      </c>
      <c r="M8" s="71" t="s">
        <v>10</v>
      </c>
      <c r="O8" s="2"/>
      <c r="Q8" s="2"/>
    </row>
    <row r="9" spans="1:17" ht="30" customHeight="1" x14ac:dyDescent="0.2">
      <c r="B9" s="68">
        <v>44136</v>
      </c>
      <c r="C9" s="20"/>
      <c r="D9" s="20"/>
      <c r="E9" s="64"/>
      <c r="F9" s="20"/>
      <c r="G9" s="20"/>
      <c r="H9" s="20"/>
      <c r="I9" s="20"/>
      <c r="J9" s="20"/>
      <c r="K9" s="20"/>
      <c r="L9" s="5">
        <f>SUM(Zeiterfassungskarte3458910111213141516[[#This Row],[tatsächliche Arbeitszeit]:[Krank 
während gepl. Kurzarbeit]])</f>
        <v>0</v>
      </c>
      <c r="M9" s="72"/>
      <c r="O9" s="2"/>
      <c r="Q9" s="2"/>
    </row>
    <row r="10" spans="1:17" ht="30" customHeight="1" x14ac:dyDescent="0.2">
      <c r="B10" s="69">
        <f>B9+1</f>
        <v>44137</v>
      </c>
      <c r="C10" s="20"/>
      <c r="D10" s="20"/>
      <c r="E10" s="64"/>
      <c r="F10" s="20"/>
      <c r="G10" s="20"/>
      <c r="H10" s="20"/>
      <c r="I10" s="20"/>
      <c r="J10" s="20"/>
      <c r="K10" s="20"/>
      <c r="L10" s="5">
        <f>SUM(Zeiterfassungskarte3458910111213141516[[#This Row],[tatsächliche Arbeitszeit]:[Krank 
während gepl. Kurzarbeit]])</f>
        <v>0</v>
      </c>
      <c r="M10" s="72"/>
      <c r="O10" s="2"/>
      <c r="Q10" s="2"/>
    </row>
    <row r="11" spans="1:17" ht="30" customHeight="1" x14ac:dyDescent="0.2">
      <c r="B11" s="69">
        <f t="shared" ref="B11:B39" si="0">B10+1</f>
        <v>44138</v>
      </c>
      <c r="C11" s="20"/>
      <c r="D11" s="20"/>
      <c r="E11" s="64"/>
      <c r="F11" s="20"/>
      <c r="G11" s="20"/>
      <c r="H11" s="20"/>
      <c r="I11" s="20"/>
      <c r="J11" s="20"/>
      <c r="K11" s="20"/>
      <c r="L11" s="5">
        <f>SUM(Zeiterfassungskarte3458910111213141516[[#This Row],[tatsächliche Arbeitszeit]:[Krank 
während gepl. Kurzarbeit]])</f>
        <v>0</v>
      </c>
      <c r="M11" s="72"/>
      <c r="O11" s="2"/>
      <c r="Q11" s="2"/>
    </row>
    <row r="12" spans="1:17" ht="30" customHeight="1" x14ac:dyDescent="0.2">
      <c r="B12" s="69">
        <f t="shared" si="0"/>
        <v>44139</v>
      </c>
      <c r="C12" s="20"/>
      <c r="D12" s="20"/>
      <c r="E12" s="64"/>
      <c r="F12" s="20"/>
      <c r="G12" s="20"/>
      <c r="H12" s="20"/>
      <c r="I12" s="20"/>
      <c r="J12" s="20"/>
      <c r="K12" s="20"/>
      <c r="L12" s="5">
        <f>SUM(Zeiterfassungskarte3458910111213141516[[#This Row],[tatsächliche Arbeitszeit]:[Krank 
während gepl. Kurzarbeit]])</f>
        <v>0</v>
      </c>
      <c r="M12" s="72"/>
      <c r="O12" s="2"/>
      <c r="Q12" s="2"/>
    </row>
    <row r="13" spans="1:17" ht="30" customHeight="1" x14ac:dyDescent="0.2">
      <c r="B13" s="69">
        <f t="shared" si="0"/>
        <v>44140</v>
      </c>
      <c r="C13" s="20"/>
      <c r="D13" s="20"/>
      <c r="E13" s="64"/>
      <c r="F13" s="20"/>
      <c r="G13" s="20"/>
      <c r="H13" s="20"/>
      <c r="I13" s="20"/>
      <c r="J13" s="20"/>
      <c r="K13" s="20"/>
      <c r="L13" s="5">
        <f>SUM(Zeiterfassungskarte3458910111213141516[[#This Row],[tatsächliche Arbeitszeit]:[Krank 
während gepl. Kurzarbeit]])</f>
        <v>0</v>
      </c>
      <c r="M13" s="72"/>
      <c r="O13" s="2"/>
      <c r="Q13" s="2"/>
    </row>
    <row r="14" spans="1:17" ht="30" customHeight="1" x14ac:dyDescent="0.2">
      <c r="B14" s="69">
        <f t="shared" si="0"/>
        <v>44141</v>
      </c>
      <c r="C14" s="21"/>
      <c r="D14" s="20"/>
      <c r="E14" s="64"/>
      <c r="F14" s="20"/>
      <c r="G14" s="20"/>
      <c r="H14" s="20"/>
      <c r="I14" s="20"/>
      <c r="J14" s="20"/>
      <c r="K14" s="20"/>
      <c r="L14" s="5">
        <f>SUM(Zeiterfassungskarte3458910111213141516[[#This Row],[tatsächliche Arbeitszeit]:[Krank 
während gepl. Kurzarbeit]])</f>
        <v>0</v>
      </c>
      <c r="M14" s="72"/>
      <c r="O14" s="2"/>
      <c r="Q14" s="2"/>
    </row>
    <row r="15" spans="1:17" ht="30" customHeight="1" x14ac:dyDescent="0.2">
      <c r="B15" s="69">
        <f t="shared" si="0"/>
        <v>44142</v>
      </c>
      <c r="C15" s="21"/>
      <c r="D15" s="20"/>
      <c r="E15" s="64"/>
      <c r="F15" s="20"/>
      <c r="G15" s="20"/>
      <c r="H15" s="20"/>
      <c r="I15" s="20"/>
      <c r="J15" s="20"/>
      <c r="K15" s="20"/>
      <c r="L15" s="5">
        <f>SUM(Zeiterfassungskarte3458910111213141516[[#This Row],[tatsächliche Arbeitszeit]:[Krank 
während gepl. Kurzarbeit]])</f>
        <v>0</v>
      </c>
      <c r="M15" s="73"/>
      <c r="O15" s="2"/>
      <c r="Q15" s="2"/>
    </row>
    <row r="16" spans="1:17" ht="30" customHeight="1" x14ac:dyDescent="0.2">
      <c r="B16" s="69">
        <f t="shared" si="0"/>
        <v>44143</v>
      </c>
      <c r="C16" s="21"/>
      <c r="D16" s="20"/>
      <c r="E16" s="64"/>
      <c r="F16" s="20"/>
      <c r="G16" s="20"/>
      <c r="H16" s="20"/>
      <c r="I16" s="20"/>
      <c r="J16" s="20"/>
      <c r="K16" s="20"/>
      <c r="L16" s="5">
        <f>SUM(Zeiterfassungskarte3458910111213141516[[#This Row],[tatsächliche Arbeitszeit]:[Krank 
während gepl. Kurzarbeit]])</f>
        <v>0</v>
      </c>
      <c r="M16" s="73"/>
      <c r="O16" s="2"/>
      <c r="Q16" s="2"/>
    </row>
    <row r="17" spans="2:17" ht="30" customHeight="1" x14ac:dyDescent="0.2">
      <c r="B17" s="69">
        <f t="shared" si="0"/>
        <v>44144</v>
      </c>
      <c r="C17" s="21"/>
      <c r="D17" s="20"/>
      <c r="E17" s="64"/>
      <c r="F17" s="20"/>
      <c r="G17" s="20"/>
      <c r="H17" s="20"/>
      <c r="I17" s="20"/>
      <c r="J17" s="20"/>
      <c r="K17" s="20"/>
      <c r="L17" s="5">
        <f>SUM(Zeiterfassungskarte3458910111213141516[[#This Row],[tatsächliche Arbeitszeit]:[Krank 
während gepl. Kurzarbeit]])</f>
        <v>0</v>
      </c>
      <c r="M17" s="72"/>
      <c r="O17" s="2"/>
      <c r="Q17" s="2"/>
    </row>
    <row r="18" spans="2:17" ht="30" customHeight="1" x14ac:dyDescent="0.2">
      <c r="B18" s="69">
        <f t="shared" si="0"/>
        <v>44145</v>
      </c>
      <c r="C18" s="21"/>
      <c r="D18" s="20"/>
      <c r="E18" s="64"/>
      <c r="F18" s="20"/>
      <c r="G18" s="20"/>
      <c r="H18" s="20"/>
      <c r="I18" s="20"/>
      <c r="J18" s="20"/>
      <c r="K18" s="20"/>
      <c r="L18" s="5">
        <f>SUM(Zeiterfassungskarte3458910111213141516[[#This Row],[tatsächliche Arbeitszeit]:[Krank 
während gepl. Kurzarbeit]])</f>
        <v>0</v>
      </c>
      <c r="M18" s="72"/>
      <c r="O18" s="2"/>
      <c r="Q18" s="2"/>
    </row>
    <row r="19" spans="2:17" ht="30" customHeight="1" x14ac:dyDescent="0.2">
      <c r="B19" s="69">
        <f t="shared" si="0"/>
        <v>44146</v>
      </c>
      <c r="C19" s="21"/>
      <c r="D19" s="20"/>
      <c r="E19" s="64"/>
      <c r="F19" s="20"/>
      <c r="G19" s="20"/>
      <c r="H19" s="20"/>
      <c r="I19" s="20"/>
      <c r="J19" s="20"/>
      <c r="K19" s="20"/>
      <c r="L19" s="5">
        <f>SUM(Zeiterfassungskarte3458910111213141516[[#This Row],[tatsächliche Arbeitszeit]:[Krank 
während gepl. Kurzarbeit]])</f>
        <v>0</v>
      </c>
      <c r="M19" s="72"/>
      <c r="O19" s="2"/>
      <c r="Q19" s="2"/>
    </row>
    <row r="20" spans="2:17" ht="30" customHeight="1" x14ac:dyDescent="0.2">
      <c r="B20" s="69">
        <f t="shared" si="0"/>
        <v>44147</v>
      </c>
      <c r="C20" s="21"/>
      <c r="D20" s="20"/>
      <c r="E20" s="64"/>
      <c r="F20" s="20"/>
      <c r="G20" s="20"/>
      <c r="H20" s="20"/>
      <c r="I20" s="20"/>
      <c r="J20" s="20"/>
      <c r="K20" s="20"/>
      <c r="L20" s="5">
        <f>SUM(Zeiterfassungskarte3458910111213141516[[#This Row],[tatsächliche Arbeitszeit]:[Krank 
während gepl. Kurzarbeit]])</f>
        <v>0</v>
      </c>
      <c r="M20" s="72"/>
      <c r="O20" s="2"/>
      <c r="Q20" s="2"/>
    </row>
    <row r="21" spans="2:17" ht="30" customHeight="1" x14ac:dyDescent="0.2">
      <c r="B21" s="69">
        <f t="shared" si="0"/>
        <v>44148</v>
      </c>
      <c r="C21" s="21"/>
      <c r="D21" s="20"/>
      <c r="E21" s="64"/>
      <c r="F21" s="20"/>
      <c r="G21" s="20"/>
      <c r="H21" s="20"/>
      <c r="I21" s="20"/>
      <c r="J21" s="20"/>
      <c r="K21" s="20"/>
      <c r="L21" s="5">
        <f>SUM(Zeiterfassungskarte3458910111213141516[[#This Row],[tatsächliche Arbeitszeit]:[Krank 
während gepl. Kurzarbeit]])</f>
        <v>0</v>
      </c>
      <c r="M21" s="72"/>
      <c r="O21" s="2"/>
      <c r="Q21" s="2"/>
    </row>
    <row r="22" spans="2:17" ht="30" customHeight="1" x14ac:dyDescent="0.2">
      <c r="B22" s="69">
        <f t="shared" si="0"/>
        <v>44149</v>
      </c>
      <c r="C22" s="21"/>
      <c r="D22" s="20"/>
      <c r="E22" s="64"/>
      <c r="F22" s="20"/>
      <c r="G22" s="20"/>
      <c r="H22" s="20"/>
      <c r="I22" s="20"/>
      <c r="J22" s="20"/>
      <c r="K22" s="20"/>
      <c r="L22" s="5">
        <f>SUM(Zeiterfassungskarte3458910111213141516[[#This Row],[tatsächliche Arbeitszeit]:[Krank 
während gepl. Kurzarbeit]])</f>
        <v>0</v>
      </c>
      <c r="M22" s="73"/>
      <c r="O22" s="2"/>
      <c r="Q22" s="2"/>
    </row>
    <row r="23" spans="2:17" ht="30" customHeight="1" x14ac:dyDescent="0.2">
      <c r="B23" s="69">
        <f t="shared" si="0"/>
        <v>44150</v>
      </c>
      <c r="C23" s="21"/>
      <c r="D23" s="20"/>
      <c r="E23" s="64"/>
      <c r="F23" s="20"/>
      <c r="G23" s="20"/>
      <c r="H23" s="20"/>
      <c r="I23" s="20"/>
      <c r="J23" s="20"/>
      <c r="K23" s="20"/>
      <c r="L23" s="5">
        <f>SUM(Zeiterfassungskarte3458910111213141516[[#This Row],[tatsächliche Arbeitszeit]:[Krank 
während gepl. Kurzarbeit]])</f>
        <v>0</v>
      </c>
      <c r="M23" s="73"/>
      <c r="O23" s="2"/>
      <c r="Q23" s="2"/>
    </row>
    <row r="24" spans="2:17" ht="30" customHeight="1" x14ac:dyDescent="0.2">
      <c r="B24" s="69">
        <f t="shared" si="0"/>
        <v>44151</v>
      </c>
      <c r="C24" s="21"/>
      <c r="D24" s="20"/>
      <c r="E24" s="64"/>
      <c r="F24" s="20"/>
      <c r="G24" s="20"/>
      <c r="H24" s="20"/>
      <c r="I24" s="20"/>
      <c r="J24" s="20"/>
      <c r="K24" s="20"/>
      <c r="L24" s="5">
        <f>SUM(Zeiterfassungskarte3458910111213141516[[#This Row],[tatsächliche Arbeitszeit]:[Krank 
während gepl. Kurzarbeit]])</f>
        <v>0</v>
      </c>
      <c r="M24" s="72"/>
      <c r="O24" s="2"/>
      <c r="Q24" s="2"/>
    </row>
    <row r="25" spans="2:17" ht="30" customHeight="1" x14ac:dyDescent="0.2">
      <c r="B25" s="69">
        <f t="shared" si="0"/>
        <v>44152</v>
      </c>
      <c r="C25" s="21"/>
      <c r="D25" s="20"/>
      <c r="E25" s="64"/>
      <c r="F25" s="20"/>
      <c r="G25" s="20"/>
      <c r="H25" s="20"/>
      <c r="I25" s="20"/>
      <c r="J25" s="20"/>
      <c r="K25" s="20"/>
      <c r="L25" s="5">
        <f>SUM(Zeiterfassungskarte3458910111213141516[[#This Row],[tatsächliche Arbeitszeit]:[Krank 
während gepl. Kurzarbeit]])</f>
        <v>0</v>
      </c>
      <c r="M25" s="72"/>
      <c r="O25" s="2"/>
      <c r="Q25" s="2"/>
    </row>
    <row r="26" spans="2:17" ht="30" customHeight="1" x14ac:dyDescent="0.2">
      <c r="B26" s="69">
        <f t="shared" si="0"/>
        <v>44153</v>
      </c>
      <c r="C26" s="21"/>
      <c r="D26" s="20"/>
      <c r="E26" s="64"/>
      <c r="F26" s="20"/>
      <c r="G26" s="20"/>
      <c r="H26" s="20"/>
      <c r="I26" s="20"/>
      <c r="J26" s="20"/>
      <c r="K26" s="20"/>
      <c r="L26" s="5">
        <f>SUM(Zeiterfassungskarte3458910111213141516[[#This Row],[tatsächliche Arbeitszeit]:[Krank 
während gepl. Kurzarbeit]])</f>
        <v>0</v>
      </c>
      <c r="M26" s="72"/>
      <c r="O26" s="2"/>
      <c r="Q26" s="2"/>
    </row>
    <row r="27" spans="2:17" ht="30" customHeight="1" x14ac:dyDescent="0.2">
      <c r="B27" s="69">
        <f t="shared" si="0"/>
        <v>44154</v>
      </c>
      <c r="C27" s="21"/>
      <c r="D27" s="20"/>
      <c r="E27" s="64"/>
      <c r="F27" s="20"/>
      <c r="G27" s="20"/>
      <c r="H27" s="20"/>
      <c r="I27" s="20"/>
      <c r="J27" s="20"/>
      <c r="K27" s="20"/>
      <c r="L27" s="5">
        <f>SUM(Zeiterfassungskarte3458910111213141516[[#This Row],[tatsächliche Arbeitszeit]:[Krank 
während gepl. Kurzarbeit]])</f>
        <v>0</v>
      </c>
      <c r="M27" s="72"/>
      <c r="O27" s="2"/>
      <c r="Q27" s="2"/>
    </row>
    <row r="28" spans="2:17" ht="30" customHeight="1" x14ac:dyDescent="0.2">
      <c r="B28" s="69">
        <f t="shared" si="0"/>
        <v>44155</v>
      </c>
      <c r="C28" s="21"/>
      <c r="D28" s="20"/>
      <c r="E28" s="64"/>
      <c r="F28" s="20"/>
      <c r="G28" s="20"/>
      <c r="H28" s="20"/>
      <c r="I28" s="20"/>
      <c r="J28" s="20"/>
      <c r="K28" s="20"/>
      <c r="L28" s="5">
        <f>SUM(Zeiterfassungskarte3458910111213141516[[#This Row],[tatsächliche Arbeitszeit]:[Krank 
während gepl. Kurzarbeit]])</f>
        <v>0</v>
      </c>
      <c r="M28" s="72"/>
      <c r="O28" s="2"/>
      <c r="Q28" s="2"/>
    </row>
    <row r="29" spans="2:17" ht="30" customHeight="1" x14ac:dyDescent="0.2">
      <c r="B29" s="69">
        <f t="shared" si="0"/>
        <v>44156</v>
      </c>
      <c r="C29" s="21"/>
      <c r="D29" s="20"/>
      <c r="E29" s="64"/>
      <c r="F29" s="20"/>
      <c r="G29" s="20"/>
      <c r="H29" s="20"/>
      <c r="I29" s="20"/>
      <c r="J29" s="20"/>
      <c r="K29" s="20"/>
      <c r="L29" s="5">
        <f>SUM(Zeiterfassungskarte3458910111213141516[[#This Row],[tatsächliche Arbeitszeit]:[Krank 
während gepl. Kurzarbeit]])</f>
        <v>0</v>
      </c>
      <c r="M29" s="73"/>
      <c r="O29" s="2"/>
      <c r="Q29" s="2"/>
    </row>
    <row r="30" spans="2:17" ht="30" customHeight="1" x14ac:dyDescent="0.2">
      <c r="B30" s="69">
        <f t="shared" si="0"/>
        <v>44157</v>
      </c>
      <c r="C30" s="21"/>
      <c r="D30" s="20"/>
      <c r="E30" s="64"/>
      <c r="F30" s="20"/>
      <c r="G30" s="20"/>
      <c r="H30" s="20"/>
      <c r="I30" s="20"/>
      <c r="J30" s="20"/>
      <c r="K30" s="20"/>
      <c r="L30" s="5">
        <f>SUM(Zeiterfassungskarte3458910111213141516[[#This Row],[tatsächliche Arbeitszeit]:[Krank 
während gepl. Kurzarbeit]])</f>
        <v>0</v>
      </c>
      <c r="M30" s="73"/>
      <c r="O30" s="2"/>
      <c r="Q30" s="2"/>
    </row>
    <row r="31" spans="2:17" ht="30" customHeight="1" x14ac:dyDescent="0.2">
      <c r="B31" s="69">
        <f t="shared" si="0"/>
        <v>44158</v>
      </c>
      <c r="C31" s="21"/>
      <c r="D31" s="20"/>
      <c r="E31" s="64"/>
      <c r="F31" s="20"/>
      <c r="G31" s="20"/>
      <c r="H31" s="20"/>
      <c r="I31" s="20"/>
      <c r="J31" s="20"/>
      <c r="K31" s="20"/>
      <c r="L31" s="5">
        <f>SUM(Zeiterfassungskarte3458910111213141516[[#This Row],[tatsächliche Arbeitszeit]:[Krank 
während gepl. Kurzarbeit]])</f>
        <v>0</v>
      </c>
      <c r="M31" s="73"/>
      <c r="O31" s="2"/>
      <c r="Q31" s="2"/>
    </row>
    <row r="32" spans="2:17" ht="30" customHeight="1" x14ac:dyDescent="0.2">
      <c r="B32" s="69">
        <f t="shared" si="0"/>
        <v>44159</v>
      </c>
      <c r="C32" s="21"/>
      <c r="D32" s="20"/>
      <c r="E32" s="64"/>
      <c r="F32" s="20"/>
      <c r="G32" s="20"/>
      <c r="H32" s="20"/>
      <c r="I32" s="20"/>
      <c r="J32" s="20"/>
      <c r="K32" s="20"/>
      <c r="L32" s="5">
        <f>SUM(Zeiterfassungskarte3458910111213141516[[#This Row],[tatsächliche Arbeitszeit]:[Krank 
während gepl. Kurzarbeit]])</f>
        <v>0</v>
      </c>
      <c r="M32" s="73"/>
      <c r="O32" s="2"/>
      <c r="Q32" s="2"/>
    </row>
    <row r="33" spans="2:17" ht="30" customHeight="1" x14ac:dyDescent="0.2">
      <c r="B33" s="69">
        <f t="shared" si="0"/>
        <v>44160</v>
      </c>
      <c r="C33" s="21"/>
      <c r="D33" s="20"/>
      <c r="E33" s="64"/>
      <c r="F33" s="20"/>
      <c r="G33" s="20"/>
      <c r="H33" s="20"/>
      <c r="I33" s="20"/>
      <c r="J33" s="20"/>
      <c r="K33" s="20"/>
      <c r="L33" s="5">
        <f>SUM(Zeiterfassungskarte3458910111213141516[[#This Row],[tatsächliche Arbeitszeit]:[Krank 
während gepl. Kurzarbeit]])</f>
        <v>0</v>
      </c>
      <c r="M33" s="73"/>
      <c r="O33" s="2"/>
      <c r="Q33" s="2"/>
    </row>
    <row r="34" spans="2:17" ht="30" customHeight="1" x14ac:dyDescent="0.2">
      <c r="B34" s="69">
        <f t="shared" si="0"/>
        <v>44161</v>
      </c>
      <c r="C34" s="21"/>
      <c r="D34" s="20"/>
      <c r="E34" s="64"/>
      <c r="F34" s="20"/>
      <c r="G34" s="20"/>
      <c r="H34" s="20"/>
      <c r="I34" s="20"/>
      <c r="J34" s="20"/>
      <c r="K34" s="20"/>
      <c r="L34" s="5">
        <f>SUM(Zeiterfassungskarte3458910111213141516[[#This Row],[tatsächliche Arbeitszeit]:[Krank 
während gepl. Kurzarbeit]])</f>
        <v>0</v>
      </c>
      <c r="M34" s="73"/>
      <c r="O34" s="2"/>
      <c r="Q34" s="2"/>
    </row>
    <row r="35" spans="2:17" ht="30" customHeight="1" x14ac:dyDescent="0.2">
      <c r="B35" s="69">
        <f t="shared" si="0"/>
        <v>44162</v>
      </c>
      <c r="C35" s="20"/>
      <c r="D35" s="20"/>
      <c r="E35" s="64"/>
      <c r="F35" s="20"/>
      <c r="G35" s="20"/>
      <c r="H35" s="20"/>
      <c r="I35" s="20"/>
      <c r="J35" s="20"/>
      <c r="K35" s="20"/>
      <c r="L35" s="5">
        <f>SUM(Zeiterfassungskarte3458910111213141516[[#This Row],[tatsächliche Arbeitszeit]:[Krank 
während gepl. Kurzarbeit]])</f>
        <v>0</v>
      </c>
      <c r="M35" s="73"/>
      <c r="O35" s="2"/>
      <c r="Q35" s="2"/>
    </row>
    <row r="36" spans="2:17" ht="30" customHeight="1" x14ac:dyDescent="0.2">
      <c r="B36" s="69">
        <f t="shared" si="0"/>
        <v>44163</v>
      </c>
      <c r="C36" s="20"/>
      <c r="D36" s="20"/>
      <c r="E36" s="64"/>
      <c r="F36" s="20"/>
      <c r="G36" s="20"/>
      <c r="H36" s="20"/>
      <c r="I36" s="20"/>
      <c r="J36" s="20"/>
      <c r="K36" s="20"/>
      <c r="L36" s="5">
        <f>SUM(Zeiterfassungskarte3458910111213141516[[#This Row],[tatsächliche Arbeitszeit]:[Krank 
während gepl. Kurzarbeit]])</f>
        <v>0</v>
      </c>
      <c r="M36" s="73"/>
      <c r="O36" s="2"/>
      <c r="Q36" s="2"/>
    </row>
    <row r="37" spans="2:17" ht="30" customHeight="1" x14ac:dyDescent="0.2">
      <c r="B37" s="69">
        <f t="shared" si="0"/>
        <v>44164</v>
      </c>
      <c r="C37" s="20"/>
      <c r="D37" s="20"/>
      <c r="E37" s="64"/>
      <c r="F37" s="20"/>
      <c r="G37" s="20"/>
      <c r="H37" s="20"/>
      <c r="I37" s="20"/>
      <c r="J37" s="20"/>
      <c r="K37" s="20"/>
      <c r="L37" s="5">
        <f>SUM(Zeiterfassungskarte3458910111213141516[[#This Row],[tatsächliche Arbeitszeit]:[Krank 
während gepl. Kurzarbeit]])</f>
        <v>0</v>
      </c>
      <c r="M37" s="73"/>
      <c r="O37" s="2"/>
      <c r="Q37" s="2"/>
    </row>
    <row r="38" spans="2:17" ht="30" customHeight="1" x14ac:dyDescent="0.2">
      <c r="B38" s="69">
        <f t="shared" si="0"/>
        <v>44165</v>
      </c>
      <c r="C38" s="20"/>
      <c r="D38" s="20"/>
      <c r="E38" s="64"/>
      <c r="F38" s="20"/>
      <c r="G38" s="20"/>
      <c r="H38" s="20"/>
      <c r="I38" s="20"/>
      <c r="J38" s="20"/>
      <c r="K38" s="20"/>
      <c r="L38" s="5">
        <f>SUM(Zeiterfassungskarte3458910111213141516[[#This Row],[tatsächliche Arbeitszeit]:[Krank 
während gepl. Kurzarbeit]])</f>
        <v>0</v>
      </c>
      <c r="M38" s="73"/>
      <c r="O38" s="2"/>
      <c r="Q38" s="2"/>
    </row>
    <row r="39" spans="2:17" ht="30" customHeight="1" thickBot="1" x14ac:dyDescent="0.25">
      <c r="B39" s="69">
        <f t="shared" si="0"/>
        <v>44166</v>
      </c>
      <c r="C39" s="20"/>
      <c r="D39" s="20"/>
      <c r="E39" s="64"/>
      <c r="F39" s="20"/>
      <c r="G39" s="20"/>
      <c r="H39" s="20"/>
      <c r="I39" s="20"/>
      <c r="J39" s="20"/>
      <c r="K39" s="20"/>
      <c r="L39" s="5">
        <f>SUM(Zeiterfassungskarte3458910111213141516[[#This Row],[tatsächliche Arbeitszeit]:[Krank 
während gepl. Kurzarbeit]])</f>
        <v>0</v>
      </c>
      <c r="M39" s="73"/>
      <c r="O39" s="2"/>
      <c r="Q39" s="2"/>
    </row>
    <row r="40" spans="2:17" s="37" customFormat="1" ht="30" customHeight="1" thickBot="1" x14ac:dyDescent="0.25">
      <c r="B40" s="56" t="s">
        <v>6</v>
      </c>
      <c r="C40" s="57">
        <f>SUBTOTAL(109,Zeiterfassungskarte3458910111213141516[vertragliche
Arbeitszeit])</f>
        <v>0</v>
      </c>
      <c r="D40" s="58">
        <f>SUBTOTAL(109,Zeiterfassungskarte3458910111213141516[davon (geplante) Arbeitszeit])</f>
        <v>0</v>
      </c>
      <c r="E40" s="65">
        <f>SUBTOTAL(109,Zeiterfassungskarte3458910111213141516[davon geplante Kurzarbeit])</f>
        <v>0</v>
      </c>
      <c r="F40" s="58">
        <f>SUBTOTAL(109,Zeiterfassungskarte3458910111213141516[tatsächliche Arbeitszeit])</f>
        <v>0</v>
      </c>
      <c r="G40" s="58">
        <f>SUBTOTAL(109,Zeiterfassungskarte3458910111213141516[tatsächliche Arbeitszeit])</f>
        <v>0</v>
      </c>
      <c r="H40" s="58">
        <f>SUBTOTAL(109,Zeiterfassungskarte3458910111213141516[Krank 
während gepl.
Arbeitszeit ])</f>
        <v>0</v>
      </c>
      <c r="I40" s="58">
        <f>SUBTOTAL(109,Zeiterfassungskarte3458910111213141516[Urlaub (Std.)])</f>
        <v>0</v>
      </c>
      <c r="J40" s="58">
        <f>SUBTOTAL(109,Zeiterfassungskarte3458910111213141516[tatsächliche 
Kurzarbeit])</f>
        <v>0</v>
      </c>
      <c r="K40" s="58">
        <f>SUM(Zeiterfassungskarte3458910111213141516[Krank 
während gepl. Kurzarbeit])</f>
        <v>0</v>
      </c>
      <c r="L40" s="59">
        <f>SUBTOTAL(109,Zeiterfassungskarte3458910111213141516[Std. Abrechnung 
Gesamt])</f>
        <v>0</v>
      </c>
      <c r="M40" s="60"/>
    </row>
    <row r="41" spans="2:17" ht="30" customHeight="1" x14ac:dyDescent="0.2">
      <c r="B41" s="6"/>
      <c r="C41" s="27"/>
      <c r="D41" s="27"/>
      <c r="E41" s="7"/>
      <c r="F41" s="7"/>
      <c r="G41" s="7"/>
      <c r="I41" s="28" t="s">
        <v>18</v>
      </c>
      <c r="J41" s="29">
        <f>Zeiterfassungskarte3458910111213141516[[#Totals],[tatsächliche 
Kurzarbeit]]-L41</f>
        <v>0</v>
      </c>
      <c r="L41" s="27">
        <f>Zeiterfassungskarte3458910111213141516[[#Totals],[Std. Abrechnung 
Gesamt]]-Zeiterfassungskarte3458910111213141516[[#Totals],[vertragliche
Arbeitszeit]]</f>
        <v>0</v>
      </c>
      <c r="M41" s="7"/>
      <c r="O41" s="16"/>
      <c r="Q41" s="2"/>
    </row>
    <row r="42" spans="2:17" ht="30" customHeight="1" x14ac:dyDescent="0.2">
      <c r="B42" s="6"/>
      <c r="C42" s="27"/>
      <c r="D42" s="27"/>
      <c r="E42" s="7"/>
      <c r="F42" s="7"/>
      <c r="G42" s="7"/>
      <c r="I42" s="28"/>
      <c r="J42" s="29"/>
      <c r="L42" s="27"/>
      <c r="M42" s="7"/>
      <c r="O42" s="16"/>
      <c r="Q42" s="2"/>
    </row>
    <row r="43" spans="2:17" ht="42.75" customHeight="1" x14ac:dyDescent="0.2">
      <c r="C43" s="77"/>
      <c r="D43" s="77"/>
      <c r="E43" s="77"/>
      <c r="F43" s="33"/>
      <c r="G43" s="33"/>
      <c r="H43" s="32"/>
      <c r="I43" s="33"/>
      <c r="J43" s="32"/>
      <c r="K43" s="36"/>
      <c r="L43" s="35"/>
      <c r="Q43" s="2"/>
    </row>
    <row r="44" spans="2:17" ht="30" customHeight="1" x14ac:dyDescent="0.2">
      <c r="C44" s="2" t="s">
        <v>7</v>
      </c>
      <c r="F44" s="1" t="s">
        <v>2</v>
      </c>
      <c r="G44" s="1"/>
      <c r="K44" s="36"/>
      <c r="L44" s="1"/>
      <c r="Q44" s="2"/>
    </row>
    <row r="45" spans="2:17" ht="30" customHeight="1" x14ac:dyDescent="0.2">
      <c r="F45" s="1"/>
      <c r="G45" s="1"/>
      <c r="K45" s="36"/>
      <c r="L45" s="1"/>
      <c r="Q45" s="2"/>
    </row>
    <row r="46" spans="2:17" ht="30" customHeight="1" x14ac:dyDescent="0.2">
      <c r="C46" s="77"/>
      <c r="D46" s="77"/>
      <c r="E46" s="77"/>
      <c r="F46" s="33"/>
      <c r="G46" s="33"/>
      <c r="H46" s="32"/>
      <c r="I46" s="33"/>
      <c r="J46" s="32"/>
      <c r="K46" s="36"/>
      <c r="L46" s="35"/>
      <c r="Q46" s="2"/>
    </row>
    <row r="47" spans="2:17" ht="30" customHeight="1" x14ac:dyDescent="0.2">
      <c r="C47" s="2" t="s">
        <v>1</v>
      </c>
      <c r="F47" s="1" t="s">
        <v>39</v>
      </c>
      <c r="G47" s="1"/>
      <c r="L47" s="1"/>
      <c r="P47" s="1"/>
    </row>
  </sheetData>
  <sheetProtection algorithmName="SHA-512" hashValue="yVezNWFPp72W3VA750hx2+eIiX6IpZ3rhm46hmGwK3QB72K97xUJkEDXcsgmviAW6wcmU8ZTJKsyT7qVlDlgAA==" saltValue="Buw3AaHgoOyKTAwtHTXTng==" spinCount="100000" sheet="1" objects="1" scenarios="1"/>
  <mergeCells count="7">
    <mergeCell ref="C46:E46"/>
    <mergeCell ref="B1:C1"/>
    <mergeCell ref="M1:M2"/>
    <mergeCell ref="C3:M3"/>
    <mergeCell ref="C4:E4"/>
    <mergeCell ref="G4:M4"/>
    <mergeCell ref="C43:E43"/>
  </mergeCells>
  <dataValidations count="29">
    <dataValidation allowBlank="1" showInputMessage="1" showErrorMessage="1" promptTitle="Feiertag" prompt="Sofern Sie nicht zu den Branchen zählen,bei den der Feiertag ein Arbeitstag darstellen kann, tragen Sie die vertraglichen Stunden eines vergleichbaren Wochentages für den Feiertag ein.  " sqref="G8"/>
    <dataValidation allowBlank="1" showErrorMessage="1" prompt="Geben Sie den Namen des Mitarbeiters in der Zelle rechts ein." sqref="B3:B4"/>
    <dataValidation type="decimal" errorStyle="warning" allowBlank="1" showInputMessage="1" showErrorMessage="1" errorTitle="Stundenüberschreitung" error="Prüfen Sie Ihre Stundeneingabe mit der vertraglichen Arbeitszeit " sqref="D9:K39">
      <formula1>0</formula1>
      <formula2>$C9</formula2>
    </dataValidation>
    <dataValidation allowBlank="1" showInputMessage="1" showErrorMessage="1" prompt="Hier sind Anmlerung möglich" sqref="M8"/>
    <dataValidation allowBlank="1" showInputMessage="1" showErrorMessage="1" prompt="Erstellen Sie auf diesem Arbeitsblatt eine wöchentliche Arbeitszeittabelle. Die Summe der Stunden und die Summe des Gehalts werden am Ende der Arbeitszeittabelle automatisch berechnet." sqref="A1:A3"/>
    <dataValidation allowBlank="1" showInputMessage="1" showErrorMessage="1" prompt="Geben Sie den Namen des Mitarbeiters in der Zelle rechts ein." sqref="F4"/>
    <dataValidation allowBlank="1" showInputMessage="1" showErrorMessage="1" prompt="Geben Sie die Telefonnummer des Mitarbeiters in der Zelle rechts ein." sqref="K5:K6"/>
    <dataValidation allowBlank="1" showInputMessage="1" showErrorMessage="1" prompt="Geben Sie in der Zelle rechts die Postanschrift ein." sqref="B5:B7"/>
    <dataValidation allowBlank="1" showErrorMessage="1" prompt="Die Wochentage werden in dieser Spalte unter dieser Überschrift automatisch aktualisiert." sqref="B8"/>
    <dataValidation allowBlank="1" showInputMessage="1" showErrorMessage="1" promptTitle="Krank" prompt="Geben Sie in dieser Spalte unter dieser Überschrift die Stunden der geplannte Arbeitzeit ein, sofern jemand für diese Zeit erkankt war. _x000a_" sqref="H8"/>
    <dataValidation allowBlank="1" showInputMessage="1" showErrorMessage="1" promptTitle="Kurzarbeit" prompt="Geben Sie in dieser Spalte unter dieser Überschrift die  Kurzarbeiterstunden ein." sqref="J8"/>
    <dataValidation allowBlank="1" showInputMessage="1" showErrorMessage="1" prompt="Geben Sie in dieser Spalte die Stunden der geplannten Kurzarbeit für Abwesenheit wegen einer Krankheit ein._x000a__x000a_" sqref="K8"/>
    <dataValidation allowBlank="1" showInputMessage="1" showErrorMessage="1" promptTitle="Urlaub" prompt="Geben Sie in dieser Spalte die vertragliche Arbeitszeit ein, wenn an dem Tag Urlaub gewährt wurde.  _x000a__x000a_Hinweis: An einem Tag mit Urlaubgenehmigung findet für den AN keine Kurzarbeit statt.  " sqref="I8"/>
    <dataValidation allowBlank="1" showInputMessage="1" showErrorMessage="1" prompt="Die Summe der Arbeitsstunden für jeden Tag wird in dieser Spalte unter dieser Überschrift automatisch berechnet." sqref="L8"/>
    <dataValidation allowBlank="1" showInputMessage="1" showErrorMessage="1" prompt="Geben Sie in dieser Zelle die Unterschrift des Mitarbeiters ein." sqref="L43 I43 C43 F43:G43"/>
    <dataValidation allowBlank="1" showInputMessage="1" showErrorMessage="1" prompt="Der Titel des Arbeitsblatts befindet sich in dieser Zelle. Geben Sie in den Zellen unten die Mitarbeiterdetails ein." sqref="B1"/>
    <dataValidation allowBlank="1" showInputMessage="1" showErrorMessage="1" promptTitle="vetragliche Arbeitszeit" prompt="In dieser Spalte ist die vertraglich regelmäßig vereinbarte Arbeitszeit anzugeben, unabhänging von Feiertagen." sqref="C8"/>
    <dataValidation allowBlank="1" showErrorMessage="1" sqref="C5:E6"/>
    <dataValidation allowBlank="1" showInputMessage="1" showErrorMessage="1" prompt="Geben Sie die Telefonnummer des Mitarbeiters in dieser Zelle ein." sqref="L5:M6 I5:I6"/>
    <dataValidation allowBlank="1" showInputMessage="1" showErrorMessage="1" prompt="Geben Sie in dieser Zelle den Namen Ihres Unternehmens ein." sqref="C3"/>
    <dataValidation allowBlank="1" showInputMessage="1" showErrorMessage="1" prompt="Geben Sie in dieser Zelle Personalnummer des Mitarbeiters ein." sqref="C4"/>
    <dataValidation allowBlank="1" showInputMessage="1" showErrorMessage="1" prompt="Geben Sie in dieser Zelle die Unterschrift Arbeitgebers ein." sqref="L46 I46 C46 F46:G46"/>
    <dataValidation allowBlank="1" showInputMessage="1" showErrorMessage="1" promptTitle="geplante Ausfallstunden" prompt="in dieser Spalte ist anzugeben mit welchen Ausfallstunden den  Mitarbeiter plant." sqref="E8"/>
    <dataValidation allowBlank="1" showInputMessage="1" showErrorMessage="1" promptTitle="Ist-Arbeitszeit" prompt="Geben Sie in dieser Spalte unter dieser Überschrift die tatsächlichen Arbeitsstunden ein. _x000a__x000a_Hinweis: Sofern der Arbeitnehmer mehr als die vertraglich vereinbartet Std. an dem Tag geleistet hat,werden diese mit den Kurzarbeiterzeiten des Monats verrechnet." sqref="F8"/>
    <dataValidation allowBlank="1" showInputMessage="1" showErrorMessage="1" promptTitle="Datum" prompt="Geben Sie in dieser Feld den ersten des jeweiligen Monats ein_x000a_" sqref="B9"/>
    <dataValidation type="decimal" allowBlank="1" showInputMessage="1" showErrorMessage="1" errorTitle="Stunden prüfen" error="Bitte prüfen Sie Ihre Stundenzahl" sqref="C9:C39">
      <formula1>-14</formula1>
      <formula2>14</formula2>
    </dataValidation>
    <dataValidation allowBlank="1" showInputMessage="1" showErrorMessage="1" prompt="Geben Sie in dieser Zelle die Postanschrift ein." sqref="H5:H6 J5:J6"/>
    <dataValidation allowBlank="1" showInputMessage="1" showErrorMessage="1" promptTitle="Anwesenheitszeiten - Arbeitszeit" prompt="In dieser Spalte ist die geplante zu leistende Arbeitszeit anzugeben, unabhänging von Feiertagen." sqref="D8"/>
    <dataValidation allowBlank="1" showInputMessage="1" showErrorMessage="1" prompt="Geben Sie in dieser Zelle den Namen des Mitarbeiters ein." sqref="G4"/>
  </dataValidations>
  <printOptions horizontalCentered="1"/>
  <pageMargins left="0.23622047244094491" right="0.23622047244094491" top="0.82677165354330717" bottom="0.19685039370078741" header="0.31496062992125984" footer="0.31496062992125984"/>
  <pageSetup paperSize="9" scale="42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autoPageBreaks="0" fitToPage="1"/>
  </sheetPr>
  <dimension ref="A1:Q47"/>
  <sheetViews>
    <sheetView showGridLines="0" view="pageBreakPreview" zoomScaleNormal="85" zoomScaleSheetLayoutView="100" zoomScalePageLayoutView="55" workbookViewId="0">
      <selection activeCell="I8" sqref="I8"/>
    </sheetView>
  </sheetViews>
  <sheetFormatPr baseColWidth="10" defaultColWidth="7.296875" defaultRowHeight="30" customHeight="1" x14ac:dyDescent="0.2"/>
  <cols>
    <col min="1" max="1" width="1.3984375" style="2" customWidth="1"/>
    <col min="2" max="2" width="31" style="2" customWidth="1"/>
    <col min="3" max="3" width="11.796875" style="2" customWidth="1"/>
    <col min="4" max="4" width="10.8984375" style="2" customWidth="1"/>
    <col min="5" max="5" width="11.19921875" style="2" customWidth="1"/>
    <col min="6" max="6" width="12.5" style="2" customWidth="1"/>
    <col min="7" max="7" width="9.796875" style="2" customWidth="1"/>
    <col min="8" max="8" width="13.5" style="2" customWidth="1"/>
    <col min="9" max="9" width="10.296875" style="2" customWidth="1"/>
    <col min="10" max="10" width="12.296875" style="2" customWidth="1"/>
    <col min="11" max="11" width="12.8984375" style="2" customWidth="1"/>
    <col min="12" max="12" width="13" style="2" customWidth="1"/>
    <col min="13" max="13" width="35.296875" style="2" customWidth="1"/>
    <col min="14" max="14" width="1.3984375" style="2" customWidth="1"/>
    <col min="15" max="15" width="34.3984375" style="41" customWidth="1"/>
    <col min="16" max="16" width="14.3984375" style="2" customWidth="1"/>
    <col min="17" max="17" width="28.296875" style="4" customWidth="1"/>
    <col min="18" max="18" width="9.796875" style="2" customWidth="1"/>
    <col min="19" max="19" width="2.69921875" style="2" customWidth="1"/>
    <col min="20" max="16384" width="7.296875" style="2"/>
  </cols>
  <sheetData>
    <row r="1" spans="1:17" ht="36" customHeight="1" x14ac:dyDescent="0.2">
      <c r="B1" s="76" t="s">
        <v>0</v>
      </c>
      <c r="C1" s="76"/>
      <c r="M1" s="75"/>
      <c r="O1" s="2"/>
      <c r="Q1" s="2"/>
    </row>
    <row r="2" spans="1:17" ht="36" customHeight="1" x14ac:dyDescent="0.2">
      <c r="M2" s="75"/>
      <c r="O2" s="2"/>
      <c r="Q2" s="2"/>
    </row>
    <row r="3" spans="1:17" ht="41.25" customHeight="1" x14ac:dyDescent="0.2">
      <c r="A3" s="8"/>
      <c r="B3" s="24" t="s">
        <v>3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O3" s="2"/>
      <c r="Q3" s="2"/>
    </row>
    <row r="4" spans="1:17" ht="36" customHeight="1" x14ac:dyDescent="0.2">
      <c r="A4" s="8"/>
      <c r="B4" s="24" t="s">
        <v>4</v>
      </c>
      <c r="C4" s="74"/>
      <c r="D4" s="74"/>
      <c r="E4" s="74"/>
      <c r="F4" s="34" t="s">
        <v>5</v>
      </c>
      <c r="G4" s="79"/>
      <c r="H4" s="79"/>
      <c r="I4" s="79"/>
      <c r="J4" s="79"/>
      <c r="K4" s="79"/>
      <c r="L4" s="79"/>
      <c r="M4" s="79"/>
      <c r="O4" s="2"/>
      <c r="Q4" s="2"/>
    </row>
    <row r="5" spans="1:17" ht="18" customHeight="1" x14ac:dyDescent="0.2">
      <c r="A5" s="8"/>
      <c r="B5" s="9"/>
      <c r="C5" s="10"/>
      <c r="D5" s="10"/>
      <c r="E5" s="10"/>
      <c r="F5" s="11"/>
      <c r="G5" s="11"/>
      <c r="H5" s="10"/>
      <c r="I5" s="12"/>
      <c r="J5" s="10"/>
      <c r="K5" s="13"/>
      <c r="L5" s="14"/>
      <c r="M5" s="22"/>
      <c r="O5" s="2"/>
      <c r="Q5" s="2"/>
    </row>
    <row r="6" spans="1:17" ht="18" customHeight="1" x14ac:dyDescent="0.2">
      <c r="A6" s="8"/>
      <c r="B6" s="9"/>
      <c r="C6" s="10"/>
      <c r="D6" s="10"/>
      <c r="E6" s="10"/>
      <c r="F6" s="11"/>
      <c r="G6" s="11"/>
      <c r="H6" s="10"/>
      <c r="I6" s="12"/>
      <c r="J6" s="10"/>
      <c r="K6" s="13"/>
      <c r="L6" s="14"/>
      <c r="M6" s="22"/>
      <c r="O6" s="2"/>
      <c r="Q6" s="2"/>
    </row>
    <row r="7" spans="1:17" ht="26.25" customHeight="1" x14ac:dyDescent="0.2">
      <c r="B7" s="66" t="s">
        <v>12</v>
      </c>
      <c r="C7" s="44"/>
      <c r="D7" s="44"/>
      <c r="E7" s="62"/>
      <c r="F7" s="53" t="s">
        <v>35</v>
      </c>
      <c r="G7" s="53"/>
      <c r="H7" s="52"/>
      <c r="I7" s="53"/>
      <c r="J7" s="53"/>
      <c r="K7" s="52"/>
      <c r="L7" s="54"/>
      <c r="M7" s="70"/>
      <c r="O7" s="2"/>
      <c r="Q7" s="2"/>
    </row>
    <row r="8" spans="1:17" ht="42" customHeight="1" x14ac:dyDescent="0.2">
      <c r="B8" s="67" t="s">
        <v>1</v>
      </c>
      <c r="C8" s="43" t="s">
        <v>8</v>
      </c>
      <c r="D8" s="43" t="s">
        <v>37</v>
      </c>
      <c r="E8" s="63" t="s">
        <v>13</v>
      </c>
      <c r="F8" s="61" t="s">
        <v>19</v>
      </c>
      <c r="G8" s="47" t="s">
        <v>42</v>
      </c>
      <c r="H8" s="48" t="s">
        <v>41</v>
      </c>
      <c r="I8" s="47" t="s">
        <v>20</v>
      </c>
      <c r="J8" s="47" t="s">
        <v>40</v>
      </c>
      <c r="K8" s="48" t="s">
        <v>22</v>
      </c>
      <c r="L8" s="49" t="s">
        <v>11</v>
      </c>
      <c r="M8" s="71" t="s">
        <v>10</v>
      </c>
      <c r="O8" s="2"/>
      <c r="Q8" s="2"/>
    </row>
    <row r="9" spans="1:17" ht="30" customHeight="1" x14ac:dyDescent="0.2">
      <c r="B9" s="68">
        <v>44136</v>
      </c>
      <c r="C9" s="20"/>
      <c r="D9" s="20"/>
      <c r="E9" s="64"/>
      <c r="F9" s="20"/>
      <c r="G9" s="20"/>
      <c r="H9" s="20"/>
      <c r="I9" s="20"/>
      <c r="J9" s="20"/>
      <c r="K9" s="20"/>
      <c r="L9" s="5">
        <f>SUM(Zeiterfassungskarte345891011121314151617[[#This Row],[tatsächliche Arbeitszeit]:[Krank 
während gepl. Kurzarbeit]])</f>
        <v>0</v>
      </c>
      <c r="M9" s="72"/>
      <c r="O9" s="2"/>
      <c r="Q9" s="2"/>
    </row>
    <row r="10" spans="1:17" ht="30" customHeight="1" x14ac:dyDescent="0.2">
      <c r="B10" s="69">
        <f>B9+1</f>
        <v>44137</v>
      </c>
      <c r="C10" s="20"/>
      <c r="D10" s="20"/>
      <c r="E10" s="64"/>
      <c r="F10" s="20"/>
      <c r="G10" s="20"/>
      <c r="H10" s="20"/>
      <c r="I10" s="20"/>
      <c r="J10" s="20"/>
      <c r="K10" s="20"/>
      <c r="L10" s="5">
        <f>SUM(Zeiterfassungskarte345891011121314151617[[#This Row],[tatsächliche Arbeitszeit]:[Krank 
während gepl. Kurzarbeit]])</f>
        <v>0</v>
      </c>
      <c r="M10" s="72"/>
      <c r="O10" s="2"/>
      <c r="Q10" s="2"/>
    </row>
    <row r="11" spans="1:17" ht="30" customHeight="1" x14ac:dyDescent="0.2">
      <c r="B11" s="69">
        <f t="shared" ref="B11:B39" si="0">B10+1</f>
        <v>44138</v>
      </c>
      <c r="C11" s="20"/>
      <c r="D11" s="20"/>
      <c r="E11" s="64"/>
      <c r="F11" s="20"/>
      <c r="G11" s="20"/>
      <c r="H11" s="20"/>
      <c r="I11" s="20"/>
      <c r="J11" s="20"/>
      <c r="K11" s="20"/>
      <c r="L11" s="5">
        <f>SUM(Zeiterfassungskarte345891011121314151617[[#This Row],[tatsächliche Arbeitszeit]:[Krank 
während gepl. Kurzarbeit]])</f>
        <v>0</v>
      </c>
      <c r="M11" s="72"/>
      <c r="O11" s="2"/>
      <c r="Q11" s="2"/>
    </row>
    <row r="12" spans="1:17" ht="30" customHeight="1" x14ac:dyDescent="0.2">
      <c r="B12" s="69">
        <f t="shared" si="0"/>
        <v>44139</v>
      </c>
      <c r="C12" s="20"/>
      <c r="D12" s="20"/>
      <c r="E12" s="64"/>
      <c r="F12" s="20"/>
      <c r="G12" s="20"/>
      <c r="H12" s="20"/>
      <c r="I12" s="20"/>
      <c r="J12" s="20"/>
      <c r="K12" s="20"/>
      <c r="L12" s="5">
        <f>SUM(Zeiterfassungskarte345891011121314151617[[#This Row],[tatsächliche Arbeitszeit]:[Krank 
während gepl. Kurzarbeit]])</f>
        <v>0</v>
      </c>
      <c r="M12" s="72"/>
      <c r="O12" s="2"/>
      <c r="Q12" s="2"/>
    </row>
    <row r="13" spans="1:17" ht="30" customHeight="1" x14ac:dyDescent="0.2">
      <c r="B13" s="69">
        <f t="shared" si="0"/>
        <v>44140</v>
      </c>
      <c r="C13" s="20"/>
      <c r="D13" s="20"/>
      <c r="E13" s="64"/>
      <c r="F13" s="20"/>
      <c r="G13" s="20"/>
      <c r="H13" s="20"/>
      <c r="I13" s="20"/>
      <c r="J13" s="20"/>
      <c r="K13" s="20"/>
      <c r="L13" s="5">
        <f>SUM(Zeiterfassungskarte345891011121314151617[[#This Row],[tatsächliche Arbeitszeit]:[Krank 
während gepl. Kurzarbeit]])</f>
        <v>0</v>
      </c>
      <c r="M13" s="72"/>
      <c r="O13" s="2"/>
      <c r="Q13" s="2"/>
    </row>
    <row r="14" spans="1:17" ht="30" customHeight="1" x14ac:dyDescent="0.2">
      <c r="B14" s="69">
        <f t="shared" si="0"/>
        <v>44141</v>
      </c>
      <c r="C14" s="21"/>
      <c r="D14" s="20"/>
      <c r="E14" s="64"/>
      <c r="F14" s="20"/>
      <c r="G14" s="20"/>
      <c r="H14" s="20"/>
      <c r="I14" s="20"/>
      <c r="J14" s="20"/>
      <c r="K14" s="20"/>
      <c r="L14" s="5">
        <f>SUM(Zeiterfassungskarte345891011121314151617[[#This Row],[tatsächliche Arbeitszeit]:[Krank 
während gepl. Kurzarbeit]])</f>
        <v>0</v>
      </c>
      <c r="M14" s="72"/>
      <c r="O14" s="2"/>
      <c r="Q14" s="2"/>
    </row>
    <row r="15" spans="1:17" ht="30" customHeight="1" x14ac:dyDescent="0.2">
      <c r="B15" s="69">
        <f t="shared" si="0"/>
        <v>44142</v>
      </c>
      <c r="C15" s="21"/>
      <c r="D15" s="20"/>
      <c r="E15" s="64"/>
      <c r="F15" s="20"/>
      <c r="G15" s="20"/>
      <c r="H15" s="20"/>
      <c r="I15" s="20"/>
      <c r="J15" s="20"/>
      <c r="K15" s="20"/>
      <c r="L15" s="5">
        <f>SUM(Zeiterfassungskarte345891011121314151617[[#This Row],[tatsächliche Arbeitszeit]:[Krank 
während gepl. Kurzarbeit]])</f>
        <v>0</v>
      </c>
      <c r="M15" s="73"/>
      <c r="O15" s="2"/>
      <c r="Q15" s="2"/>
    </row>
    <row r="16" spans="1:17" ht="30" customHeight="1" x14ac:dyDescent="0.2">
      <c r="B16" s="69">
        <f t="shared" si="0"/>
        <v>44143</v>
      </c>
      <c r="C16" s="21"/>
      <c r="D16" s="20"/>
      <c r="E16" s="64"/>
      <c r="F16" s="20"/>
      <c r="G16" s="20"/>
      <c r="H16" s="20"/>
      <c r="I16" s="20"/>
      <c r="J16" s="20"/>
      <c r="K16" s="20"/>
      <c r="L16" s="5">
        <f>SUM(Zeiterfassungskarte345891011121314151617[[#This Row],[tatsächliche Arbeitszeit]:[Krank 
während gepl. Kurzarbeit]])</f>
        <v>0</v>
      </c>
      <c r="M16" s="73"/>
      <c r="O16" s="2"/>
      <c r="Q16" s="2"/>
    </row>
    <row r="17" spans="2:17" ht="30" customHeight="1" x14ac:dyDescent="0.2">
      <c r="B17" s="69">
        <f t="shared" si="0"/>
        <v>44144</v>
      </c>
      <c r="C17" s="21"/>
      <c r="D17" s="20"/>
      <c r="E17" s="64"/>
      <c r="F17" s="20"/>
      <c r="G17" s="20"/>
      <c r="H17" s="20"/>
      <c r="I17" s="20"/>
      <c r="J17" s="20"/>
      <c r="K17" s="20"/>
      <c r="L17" s="5">
        <f>SUM(Zeiterfassungskarte345891011121314151617[[#This Row],[tatsächliche Arbeitszeit]:[Krank 
während gepl. Kurzarbeit]])</f>
        <v>0</v>
      </c>
      <c r="M17" s="72"/>
      <c r="O17" s="2"/>
      <c r="Q17" s="2"/>
    </row>
    <row r="18" spans="2:17" ht="30" customHeight="1" x14ac:dyDescent="0.2">
      <c r="B18" s="69">
        <f t="shared" si="0"/>
        <v>44145</v>
      </c>
      <c r="C18" s="21"/>
      <c r="D18" s="20"/>
      <c r="E18" s="64"/>
      <c r="F18" s="20"/>
      <c r="G18" s="20"/>
      <c r="H18" s="20"/>
      <c r="I18" s="20"/>
      <c r="J18" s="20"/>
      <c r="K18" s="20"/>
      <c r="L18" s="5">
        <f>SUM(Zeiterfassungskarte345891011121314151617[[#This Row],[tatsächliche Arbeitszeit]:[Krank 
während gepl. Kurzarbeit]])</f>
        <v>0</v>
      </c>
      <c r="M18" s="72"/>
      <c r="O18" s="2"/>
      <c r="Q18" s="2"/>
    </row>
    <row r="19" spans="2:17" ht="30" customHeight="1" x14ac:dyDescent="0.2">
      <c r="B19" s="69">
        <f t="shared" si="0"/>
        <v>44146</v>
      </c>
      <c r="C19" s="21"/>
      <c r="D19" s="20"/>
      <c r="E19" s="64"/>
      <c r="F19" s="20"/>
      <c r="G19" s="20"/>
      <c r="H19" s="20"/>
      <c r="I19" s="20"/>
      <c r="J19" s="20"/>
      <c r="K19" s="20"/>
      <c r="L19" s="5">
        <f>SUM(Zeiterfassungskarte345891011121314151617[[#This Row],[tatsächliche Arbeitszeit]:[Krank 
während gepl. Kurzarbeit]])</f>
        <v>0</v>
      </c>
      <c r="M19" s="72"/>
      <c r="O19" s="2"/>
      <c r="Q19" s="2"/>
    </row>
    <row r="20" spans="2:17" ht="30" customHeight="1" x14ac:dyDescent="0.2">
      <c r="B20" s="69">
        <f t="shared" si="0"/>
        <v>44147</v>
      </c>
      <c r="C20" s="21"/>
      <c r="D20" s="20"/>
      <c r="E20" s="64"/>
      <c r="F20" s="20"/>
      <c r="G20" s="20"/>
      <c r="H20" s="20"/>
      <c r="I20" s="20"/>
      <c r="J20" s="20"/>
      <c r="K20" s="20"/>
      <c r="L20" s="5">
        <f>SUM(Zeiterfassungskarte345891011121314151617[[#This Row],[tatsächliche Arbeitszeit]:[Krank 
während gepl. Kurzarbeit]])</f>
        <v>0</v>
      </c>
      <c r="M20" s="72"/>
      <c r="O20" s="2"/>
      <c r="Q20" s="2"/>
    </row>
    <row r="21" spans="2:17" ht="30" customHeight="1" x14ac:dyDescent="0.2">
      <c r="B21" s="69">
        <f t="shared" si="0"/>
        <v>44148</v>
      </c>
      <c r="C21" s="21"/>
      <c r="D21" s="20"/>
      <c r="E21" s="64"/>
      <c r="F21" s="20"/>
      <c r="G21" s="20"/>
      <c r="H21" s="20"/>
      <c r="I21" s="20"/>
      <c r="J21" s="20"/>
      <c r="K21" s="20"/>
      <c r="L21" s="5">
        <f>SUM(Zeiterfassungskarte345891011121314151617[[#This Row],[tatsächliche Arbeitszeit]:[Krank 
während gepl. Kurzarbeit]])</f>
        <v>0</v>
      </c>
      <c r="M21" s="72"/>
      <c r="O21" s="2"/>
      <c r="Q21" s="2"/>
    </row>
    <row r="22" spans="2:17" ht="30" customHeight="1" x14ac:dyDescent="0.2">
      <c r="B22" s="69">
        <f t="shared" si="0"/>
        <v>44149</v>
      </c>
      <c r="C22" s="21"/>
      <c r="D22" s="20"/>
      <c r="E22" s="64"/>
      <c r="F22" s="20"/>
      <c r="G22" s="20"/>
      <c r="H22" s="20"/>
      <c r="I22" s="20"/>
      <c r="J22" s="20"/>
      <c r="K22" s="20"/>
      <c r="L22" s="5">
        <f>SUM(Zeiterfassungskarte345891011121314151617[[#This Row],[tatsächliche Arbeitszeit]:[Krank 
während gepl. Kurzarbeit]])</f>
        <v>0</v>
      </c>
      <c r="M22" s="73"/>
      <c r="O22" s="2"/>
      <c r="Q22" s="2"/>
    </row>
    <row r="23" spans="2:17" ht="30" customHeight="1" x14ac:dyDescent="0.2">
      <c r="B23" s="69">
        <f t="shared" si="0"/>
        <v>44150</v>
      </c>
      <c r="C23" s="21"/>
      <c r="D23" s="20"/>
      <c r="E23" s="64"/>
      <c r="F23" s="20"/>
      <c r="G23" s="20"/>
      <c r="H23" s="20"/>
      <c r="I23" s="20"/>
      <c r="J23" s="20"/>
      <c r="K23" s="20"/>
      <c r="L23" s="5">
        <f>SUM(Zeiterfassungskarte345891011121314151617[[#This Row],[tatsächliche Arbeitszeit]:[Krank 
während gepl. Kurzarbeit]])</f>
        <v>0</v>
      </c>
      <c r="M23" s="73"/>
      <c r="O23" s="2"/>
      <c r="Q23" s="2"/>
    </row>
    <row r="24" spans="2:17" ht="30" customHeight="1" x14ac:dyDescent="0.2">
      <c r="B24" s="69">
        <f t="shared" si="0"/>
        <v>44151</v>
      </c>
      <c r="C24" s="21"/>
      <c r="D24" s="20"/>
      <c r="E24" s="64"/>
      <c r="F24" s="20"/>
      <c r="G24" s="20"/>
      <c r="H24" s="20"/>
      <c r="I24" s="20"/>
      <c r="J24" s="20"/>
      <c r="K24" s="20"/>
      <c r="L24" s="5">
        <f>SUM(Zeiterfassungskarte345891011121314151617[[#This Row],[tatsächliche Arbeitszeit]:[Krank 
während gepl. Kurzarbeit]])</f>
        <v>0</v>
      </c>
      <c r="M24" s="72"/>
      <c r="O24" s="2"/>
      <c r="Q24" s="2"/>
    </row>
    <row r="25" spans="2:17" ht="30" customHeight="1" x14ac:dyDescent="0.2">
      <c r="B25" s="69">
        <f t="shared" si="0"/>
        <v>44152</v>
      </c>
      <c r="C25" s="21"/>
      <c r="D25" s="20"/>
      <c r="E25" s="64"/>
      <c r="F25" s="20"/>
      <c r="G25" s="20"/>
      <c r="H25" s="20"/>
      <c r="I25" s="20"/>
      <c r="J25" s="20"/>
      <c r="K25" s="20"/>
      <c r="L25" s="5">
        <f>SUM(Zeiterfassungskarte345891011121314151617[[#This Row],[tatsächliche Arbeitszeit]:[Krank 
während gepl. Kurzarbeit]])</f>
        <v>0</v>
      </c>
      <c r="M25" s="72"/>
      <c r="O25" s="2"/>
      <c r="Q25" s="2"/>
    </row>
    <row r="26" spans="2:17" ht="30" customHeight="1" x14ac:dyDescent="0.2">
      <c r="B26" s="69">
        <f t="shared" si="0"/>
        <v>44153</v>
      </c>
      <c r="C26" s="21"/>
      <c r="D26" s="20"/>
      <c r="E26" s="64"/>
      <c r="F26" s="20"/>
      <c r="G26" s="20"/>
      <c r="H26" s="20"/>
      <c r="I26" s="20"/>
      <c r="J26" s="20"/>
      <c r="K26" s="20"/>
      <c r="L26" s="5">
        <f>SUM(Zeiterfassungskarte345891011121314151617[[#This Row],[tatsächliche Arbeitszeit]:[Krank 
während gepl. Kurzarbeit]])</f>
        <v>0</v>
      </c>
      <c r="M26" s="72"/>
      <c r="O26" s="2"/>
      <c r="Q26" s="2"/>
    </row>
    <row r="27" spans="2:17" ht="30" customHeight="1" x14ac:dyDescent="0.2">
      <c r="B27" s="69">
        <f t="shared" si="0"/>
        <v>44154</v>
      </c>
      <c r="C27" s="21"/>
      <c r="D27" s="20"/>
      <c r="E27" s="64"/>
      <c r="F27" s="20"/>
      <c r="G27" s="20"/>
      <c r="H27" s="20"/>
      <c r="I27" s="20"/>
      <c r="J27" s="20"/>
      <c r="K27" s="20"/>
      <c r="L27" s="5">
        <f>SUM(Zeiterfassungskarte345891011121314151617[[#This Row],[tatsächliche Arbeitszeit]:[Krank 
während gepl. Kurzarbeit]])</f>
        <v>0</v>
      </c>
      <c r="M27" s="72"/>
      <c r="O27" s="2"/>
      <c r="Q27" s="2"/>
    </row>
    <row r="28" spans="2:17" ht="30" customHeight="1" x14ac:dyDescent="0.2">
      <c r="B28" s="69">
        <f t="shared" si="0"/>
        <v>44155</v>
      </c>
      <c r="C28" s="21"/>
      <c r="D28" s="20"/>
      <c r="E28" s="64"/>
      <c r="F28" s="20"/>
      <c r="G28" s="20"/>
      <c r="H28" s="20"/>
      <c r="I28" s="20"/>
      <c r="J28" s="20"/>
      <c r="K28" s="20"/>
      <c r="L28" s="5">
        <f>SUM(Zeiterfassungskarte345891011121314151617[[#This Row],[tatsächliche Arbeitszeit]:[Krank 
während gepl. Kurzarbeit]])</f>
        <v>0</v>
      </c>
      <c r="M28" s="72"/>
      <c r="O28" s="2"/>
      <c r="Q28" s="2"/>
    </row>
    <row r="29" spans="2:17" ht="30" customHeight="1" x14ac:dyDescent="0.2">
      <c r="B29" s="69">
        <f t="shared" si="0"/>
        <v>44156</v>
      </c>
      <c r="C29" s="21"/>
      <c r="D29" s="20"/>
      <c r="E29" s="64"/>
      <c r="F29" s="20"/>
      <c r="G29" s="20"/>
      <c r="H29" s="20"/>
      <c r="I29" s="20"/>
      <c r="J29" s="20"/>
      <c r="K29" s="20"/>
      <c r="L29" s="5">
        <f>SUM(Zeiterfassungskarte345891011121314151617[[#This Row],[tatsächliche Arbeitszeit]:[Krank 
während gepl. Kurzarbeit]])</f>
        <v>0</v>
      </c>
      <c r="M29" s="73"/>
      <c r="O29" s="2"/>
      <c r="Q29" s="2"/>
    </row>
    <row r="30" spans="2:17" ht="30" customHeight="1" x14ac:dyDescent="0.2">
      <c r="B30" s="69">
        <f t="shared" si="0"/>
        <v>44157</v>
      </c>
      <c r="C30" s="21"/>
      <c r="D30" s="20"/>
      <c r="E30" s="64"/>
      <c r="F30" s="20"/>
      <c r="G30" s="20"/>
      <c r="H30" s="20"/>
      <c r="I30" s="20"/>
      <c r="J30" s="20"/>
      <c r="K30" s="20"/>
      <c r="L30" s="5">
        <f>SUM(Zeiterfassungskarte345891011121314151617[[#This Row],[tatsächliche Arbeitszeit]:[Krank 
während gepl. Kurzarbeit]])</f>
        <v>0</v>
      </c>
      <c r="M30" s="73"/>
      <c r="O30" s="2"/>
      <c r="Q30" s="2"/>
    </row>
    <row r="31" spans="2:17" ht="30" customHeight="1" x14ac:dyDescent="0.2">
      <c r="B31" s="69">
        <f t="shared" si="0"/>
        <v>44158</v>
      </c>
      <c r="C31" s="21"/>
      <c r="D31" s="20"/>
      <c r="E31" s="64"/>
      <c r="F31" s="20"/>
      <c r="G31" s="20"/>
      <c r="H31" s="20"/>
      <c r="I31" s="20"/>
      <c r="J31" s="20"/>
      <c r="K31" s="20"/>
      <c r="L31" s="5">
        <f>SUM(Zeiterfassungskarte345891011121314151617[[#This Row],[tatsächliche Arbeitszeit]:[Krank 
während gepl. Kurzarbeit]])</f>
        <v>0</v>
      </c>
      <c r="M31" s="73"/>
      <c r="O31" s="2"/>
      <c r="Q31" s="2"/>
    </row>
    <row r="32" spans="2:17" ht="30" customHeight="1" x14ac:dyDescent="0.2">
      <c r="B32" s="69">
        <f t="shared" si="0"/>
        <v>44159</v>
      </c>
      <c r="C32" s="21"/>
      <c r="D32" s="20"/>
      <c r="E32" s="64"/>
      <c r="F32" s="20"/>
      <c r="G32" s="20"/>
      <c r="H32" s="20"/>
      <c r="I32" s="20"/>
      <c r="J32" s="20"/>
      <c r="K32" s="20"/>
      <c r="L32" s="5">
        <f>SUM(Zeiterfassungskarte345891011121314151617[[#This Row],[tatsächliche Arbeitszeit]:[Krank 
während gepl. Kurzarbeit]])</f>
        <v>0</v>
      </c>
      <c r="M32" s="73"/>
      <c r="O32" s="2"/>
      <c r="Q32" s="2"/>
    </row>
    <row r="33" spans="2:17" ht="30" customHeight="1" x14ac:dyDescent="0.2">
      <c r="B33" s="69">
        <f t="shared" si="0"/>
        <v>44160</v>
      </c>
      <c r="C33" s="21"/>
      <c r="D33" s="20"/>
      <c r="E33" s="64"/>
      <c r="F33" s="20"/>
      <c r="G33" s="20"/>
      <c r="H33" s="20"/>
      <c r="I33" s="20"/>
      <c r="J33" s="20"/>
      <c r="K33" s="20"/>
      <c r="L33" s="5">
        <f>SUM(Zeiterfassungskarte345891011121314151617[[#This Row],[tatsächliche Arbeitszeit]:[Krank 
während gepl. Kurzarbeit]])</f>
        <v>0</v>
      </c>
      <c r="M33" s="73"/>
      <c r="O33" s="2"/>
      <c r="Q33" s="2"/>
    </row>
    <row r="34" spans="2:17" ht="30" customHeight="1" x14ac:dyDescent="0.2">
      <c r="B34" s="69">
        <f t="shared" si="0"/>
        <v>44161</v>
      </c>
      <c r="C34" s="21"/>
      <c r="D34" s="20"/>
      <c r="E34" s="64"/>
      <c r="F34" s="20"/>
      <c r="G34" s="20"/>
      <c r="H34" s="20"/>
      <c r="I34" s="20"/>
      <c r="J34" s="20"/>
      <c r="K34" s="20"/>
      <c r="L34" s="5">
        <f>SUM(Zeiterfassungskarte345891011121314151617[[#This Row],[tatsächliche Arbeitszeit]:[Krank 
während gepl. Kurzarbeit]])</f>
        <v>0</v>
      </c>
      <c r="M34" s="73"/>
      <c r="O34" s="2"/>
      <c r="Q34" s="2"/>
    </row>
    <row r="35" spans="2:17" ht="30" customHeight="1" x14ac:dyDescent="0.2">
      <c r="B35" s="69">
        <f t="shared" si="0"/>
        <v>44162</v>
      </c>
      <c r="C35" s="20"/>
      <c r="D35" s="20"/>
      <c r="E35" s="64"/>
      <c r="F35" s="20"/>
      <c r="G35" s="20"/>
      <c r="H35" s="20"/>
      <c r="I35" s="20"/>
      <c r="J35" s="20"/>
      <c r="K35" s="20"/>
      <c r="L35" s="5">
        <f>SUM(Zeiterfassungskarte345891011121314151617[[#This Row],[tatsächliche Arbeitszeit]:[Krank 
während gepl. Kurzarbeit]])</f>
        <v>0</v>
      </c>
      <c r="M35" s="73"/>
      <c r="O35" s="2"/>
      <c r="Q35" s="2"/>
    </row>
    <row r="36" spans="2:17" ht="30" customHeight="1" x14ac:dyDescent="0.2">
      <c r="B36" s="69">
        <f t="shared" si="0"/>
        <v>44163</v>
      </c>
      <c r="C36" s="20"/>
      <c r="D36" s="20"/>
      <c r="E36" s="64"/>
      <c r="F36" s="20"/>
      <c r="G36" s="20"/>
      <c r="H36" s="20"/>
      <c r="I36" s="20"/>
      <c r="J36" s="20"/>
      <c r="K36" s="20"/>
      <c r="L36" s="5">
        <f>SUM(Zeiterfassungskarte345891011121314151617[[#This Row],[tatsächliche Arbeitszeit]:[Krank 
während gepl. Kurzarbeit]])</f>
        <v>0</v>
      </c>
      <c r="M36" s="73"/>
      <c r="O36" s="2"/>
      <c r="Q36" s="2"/>
    </row>
    <row r="37" spans="2:17" ht="30" customHeight="1" x14ac:dyDescent="0.2">
      <c r="B37" s="69">
        <f t="shared" si="0"/>
        <v>44164</v>
      </c>
      <c r="C37" s="20"/>
      <c r="D37" s="20"/>
      <c r="E37" s="64"/>
      <c r="F37" s="20"/>
      <c r="G37" s="20"/>
      <c r="H37" s="20"/>
      <c r="I37" s="20"/>
      <c r="J37" s="20"/>
      <c r="K37" s="20"/>
      <c r="L37" s="5">
        <f>SUM(Zeiterfassungskarte345891011121314151617[[#This Row],[tatsächliche Arbeitszeit]:[Krank 
während gepl. Kurzarbeit]])</f>
        <v>0</v>
      </c>
      <c r="M37" s="73"/>
      <c r="O37" s="2"/>
      <c r="Q37" s="2"/>
    </row>
    <row r="38" spans="2:17" ht="30" customHeight="1" x14ac:dyDescent="0.2">
      <c r="B38" s="69">
        <f t="shared" si="0"/>
        <v>44165</v>
      </c>
      <c r="C38" s="20"/>
      <c r="D38" s="20"/>
      <c r="E38" s="64"/>
      <c r="F38" s="20"/>
      <c r="G38" s="20"/>
      <c r="H38" s="20"/>
      <c r="I38" s="20"/>
      <c r="J38" s="20"/>
      <c r="K38" s="20"/>
      <c r="L38" s="5">
        <f>SUM(Zeiterfassungskarte345891011121314151617[[#This Row],[tatsächliche Arbeitszeit]:[Krank 
während gepl. Kurzarbeit]])</f>
        <v>0</v>
      </c>
      <c r="M38" s="73"/>
      <c r="O38" s="2"/>
      <c r="Q38" s="2"/>
    </row>
    <row r="39" spans="2:17" ht="30" customHeight="1" thickBot="1" x14ac:dyDescent="0.25">
      <c r="B39" s="69">
        <f t="shared" si="0"/>
        <v>44166</v>
      </c>
      <c r="C39" s="20"/>
      <c r="D39" s="20"/>
      <c r="E39" s="64"/>
      <c r="F39" s="20"/>
      <c r="G39" s="20"/>
      <c r="H39" s="20"/>
      <c r="I39" s="20"/>
      <c r="J39" s="20"/>
      <c r="K39" s="20"/>
      <c r="L39" s="5">
        <f>SUM(Zeiterfassungskarte345891011121314151617[[#This Row],[tatsächliche Arbeitszeit]:[Krank 
während gepl. Kurzarbeit]])</f>
        <v>0</v>
      </c>
      <c r="M39" s="73"/>
      <c r="O39" s="2"/>
      <c r="Q39" s="2"/>
    </row>
    <row r="40" spans="2:17" s="37" customFormat="1" ht="30" customHeight="1" thickBot="1" x14ac:dyDescent="0.25">
      <c r="B40" s="56" t="s">
        <v>6</v>
      </c>
      <c r="C40" s="57">
        <f>SUBTOTAL(109,Zeiterfassungskarte345891011121314151617[vertragliche
Arbeitszeit])</f>
        <v>0</v>
      </c>
      <c r="D40" s="58">
        <f>SUBTOTAL(109,Zeiterfassungskarte345891011121314151617[davon (geplante) Arbeitszeit])</f>
        <v>0</v>
      </c>
      <c r="E40" s="65">
        <f>SUBTOTAL(109,Zeiterfassungskarte345891011121314151617[davon geplante Kurzarbeit])</f>
        <v>0</v>
      </c>
      <c r="F40" s="58">
        <f>SUBTOTAL(109,Zeiterfassungskarte345891011121314151617[tatsächliche Arbeitszeit])</f>
        <v>0</v>
      </c>
      <c r="G40" s="58">
        <f>SUBTOTAL(109,Zeiterfassungskarte345891011121314151617[tatsächliche Arbeitszeit])</f>
        <v>0</v>
      </c>
      <c r="H40" s="58">
        <f>SUBTOTAL(109,Zeiterfassungskarte345891011121314151617[Krank 
während gepl.
Arbeitszeit ])</f>
        <v>0</v>
      </c>
      <c r="I40" s="58">
        <f>SUBTOTAL(109,Zeiterfassungskarte345891011121314151617[Urlaub (Std.)])</f>
        <v>0</v>
      </c>
      <c r="J40" s="58">
        <f>SUBTOTAL(109,Zeiterfassungskarte345891011121314151617[tatsächliche 
Kurzarbeit])</f>
        <v>0</v>
      </c>
      <c r="K40" s="58">
        <f>SUM(Zeiterfassungskarte345891011121314151617[Krank 
während gepl. Kurzarbeit])</f>
        <v>0</v>
      </c>
      <c r="L40" s="59">
        <f>SUBTOTAL(109,Zeiterfassungskarte345891011121314151617[Std. Abrechnung 
Gesamt])</f>
        <v>0</v>
      </c>
      <c r="M40" s="60"/>
    </row>
    <row r="41" spans="2:17" ht="30" customHeight="1" x14ac:dyDescent="0.2">
      <c r="B41" s="6"/>
      <c r="C41" s="27"/>
      <c r="D41" s="27"/>
      <c r="E41" s="7"/>
      <c r="F41" s="7"/>
      <c r="G41" s="7"/>
      <c r="I41" s="28" t="s">
        <v>18</v>
      </c>
      <c r="J41" s="29">
        <f>Zeiterfassungskarte345891011121314151617[[#Totals],[tatsächliche 
Kurzarbeit]]-L41</f>
        <v>0</v>
      </c>
      <c r="L41" s="27">
        <f>Zeiterfassungskarte345891011121314151617[[#Totals],[Std. Abrechnung 
Gesamt]]-Zeiterfassungskarte345891011121314151617[[#Totals],[vertragliche
Arbeitszeit]]</f>
        <v>0</v>
      </c>
      <c r="M41" s="7"/>
      <c r="O41" s="16"/>
      <c r="Q41" s="2"/>
    </row>
    <row r="42" spans="2:17" ht="30" customHeight="1" x14ac:dyDescent="0.2">
      <c r="B42" s="6"/>
      <c r="C42" s="27"/>
      <c r="D42" s="27"/>
      <c r="E42" s="7"/>
      <c r="F42" s="7"/>
      <c r="G42" s="7"/>
      <c r="I42" s="28"/>
      <c r="J42" s="29"/>
      <c r="L42" s="27"/>
      <c r="M42" s="7"/>
      <c r="O42" s="16"/>
      <c r="Q42" s="2"/>
    </row>
    <row r="43" spans="2:17" ht="42.75" customHeight="1" x14ac:dyDescent="0.2">
      <c r="C43" s="77"/>
      <c r="D43" s="77"/>
      <c r="E43" s="77"/>
      <c r="F43" s="33"/>
      <c r="G43" s="33"/>
      <c r="H43" s="32"/>
      <c r="I43" s="33"/>
      <c r="J43" s="32"/>
      <c r="K43" s="36"/>
      <c r="L43" s="35"/>
      <c r="Q43" s="2"/>
    </row>
    <row r="44" spans="2:17" ht="30" customHeight="1" x14ac:dyDescent="0.2">
      <c r="C44" s="2" t="s">
        <v>7</v>
      </c>
      <c r="F44" s="1" t="s">
        <v>2</v>
      </c>
      <c r="G44" s="1"/>
      <c r="K44" s="36"/>
      <c r="L44" s="1"/>
      <c r="Q44" s="2"/>
    </row>
    <row r="45" spans="2:17" ht="30" customHeight="1" x14ac:dyDescent="0.2">
      <c r="F45" s="1"/>
      <c r="G45" s="1"/>
      <c r="K45" s="36"/>
      <c r="L45" s="1"/>
      <c r="Q45" s="2"/>
    </row>
    <row r="46" spans="2:17" ht="30" customHeight="1" x14ac:dyDescent="0.2">
      <c r="C46" s="77"/>
      <c r="D46" s="77"/>
      <c r="E46" s="77"/>
      <c r="F46" s="33"/>
      <c r="G46" s="33"/>
      <c r="H46" s="32"/>
      <c r="I46" s="33"/>
      <c r="J46" s="32"/>
      <c r="K46" s="36"/>
      <c r="L46" s="35"/>
      <c r="Q46" s="2"/>
    </row>
    <row r="47" spans="2:17" ht="30" customHeight="1" x14ac:dyDescent="0.2">
      <c r="C47" s="2" t="s">
        <v>1</v>
      </c>
      <c r="F47" s="1" t="s">
        <v>39</v>
      </c>
      <c r="G47" s="1"/>
      <c r="L47" s="1"/>
      <c r="P47" s="1"/>
    </row>
  </sheetData>
  <sheetProtection algorithmName="SHA-512" hashValue="yVezNWFPp72W3VA750hx2+eIiX6IpZ3rhm46hmGwK3QB72K97xUJkEDXcsgmviAW6wcmU8ZTJKsyT7qVlDlgAA==" saltValue="Buw3AaHgoOyKTAwtHTXTng==" spinCount="100000" sheet="1" objects="1" scenarios="1"/>
  <mergeCells count="7">
    <mergeCell ref="C46:E46"/>
    <mergeCell ref="B1:C1"/>
    <mergeCell ref="M1:M2"/>
    <mergeCell ref="C3:M3"/>
    <mergeCell ref="C4:E4"/>
    <mergeCell ref="G4:M4"/>
    <mergeCell ref="C43:E43"/>
  </mergeCells>
  <dataValidations count="29">
    <dataValidation allowBlank="1" showInputMessage="1" showErrorMessage="1" prompt="Geben Sie in dieser Zelle den Namen des Mitarbeiters ein." sqref="G4"/>
    <dataValidation allowBlank="1" showInputMessage="1" showErrorMessage="1" promptTitle="Anwesenheitszeiten - Arbeitszeit" prompt="In dieser Spalte ist die geplante zu leistende Arbeitszeit anzugeben, unabhänging von Feiertagen." sqref="D8"/>
    <dataValidation allowBlank="1" showInputMessage="1" showErrorMessage="1" prompt="Geben Sie in dieser Zelle die Postanschrift ein." sqref="H5:H6 J5:J6"/>
    <dataValidation type="decimal" allowBlank="1" showInputMessage="1" showErrorMessage="1" errorTitle="Stunden prüfen" error="Bitte prüfen Sie Ihre Stundenzahl" sqref="C9:C39">
      <formula1>-14</formula1>
      <formula2>14</formula2>
    </dataValidation>
    <dataValidation allowBlank="1" showInputMessage="1" showErrorMessage="1" promptTitle="Datum" prompt="Geben Sie in dieser Feld den ersten des jeweiligen Monats ein_x000a_" sqref="B9"/>
    <dataValidation allowBlank="1" showInputMessage="1" showErrorMessage="1" promptTitle="Ist-Arbeitszeit" prompt="Geben Sie in dieser Spalte unter dieser Überschrift die tatsächlichen Arbeitsstunden ein. _x000a__x000a_Hinweis: Sofern der Arbeitnehmer mehr als die vertraglich vereinbartet Std. an dem Tag geleistet hat,werden diese mit den Kurzarbeiterzeiten des Monats verrechnet." sqref="F8"/>
    <dataValidation allowBlank="1" showInputMessage="1" showErrorMessage="1" promptTitle="geplante Ausfallstunden" prompt="in dieser Spalte ist anzugeben mit welchen Ausfallstunden den  Mitarbeiter plant." sqref="E8"/>
    <dataValidation allowBlank="1" showInputMessage="1" showErrorMessage="1" prompt="Geben Sie in dieser Zelle die Unterschrift Arbeitgebers ein." sqref="L46 I46 C46 F46:G46"/>
    <dataValidation allowBlank="1" showInputMessage="1" showErrorMessage="1" prompt="Geben Sie in dieser Zelle Personalnummer des Mitarbeiters ein." sqref="C4"/>
    <dataValidation allowBlank="1" showInputMessage="1" showErrorMessage="1" prompt="Geben Sie in dieser Zelle den Namen Ihres Unternehmens ein." sqref="C3"/>
    <dataValidation allowBlank="1" showInputMessage="1" showErrorMessage="1" prompt="Geben Sie die Telefonnummer des Mitarbeiters in dieser Zelle ein." sqref="L5:M6 I5:I6"/>
    <dataValidation allowBlank="1" showErrorMessage="1" sqref="C5:E6"/>
    <dataValidation allowBlank="1" showInputMessage="1" showErrorMessage="1" promptTitle="vetragliche Arbeitszeit" prompt="In dieser Spalte ist die vertraglich regelmäßig vereinbarte Arbeitszeit anzugeben, unabhänging von Feiertagen." sqref="C8"/>
    <dataValidation allowBlank="1" showInputMessage="1" showErrorMessage="1" prompt="Der Titel des Arbeitsblatts befindet sich in dieser Zelle. Geben Sie in den Zellen unten die Mitarbeiterdetails ein." sqref="B1"/>
    <dataValidation allowBlank="1" showInputMessage="1" showErrorMessage="1" prompt="Geben Sie in dieser Zelle die Unterschrift des Mitarbeiters ein." sqref="L43 I43 C43 F43:G43"/>
    <dataValidation allowBlank="1" showInputMessage="1" showErrorMessage="1" prompt="Die Summe der Arbeitsstunden für jeden Tag wird in dieser Spalte unter dieser Überschrift automatisch berechnet." sqref="L8"/>
    <dataValidation allowBlank="1" showInputMessage="1" showErrorMessage="1" promptTitle="Urlaub" prompt="Geben Sie in dieser Spalte die vertragliche Arbeitszeit ein, wenn an dem Tag Urlaub gewährt wurde.  _x000a__x000a_Hinweis: An einem Tag mit Urlaubgenehmigung findet für den AN keine Kurzarbeit statt.  " sqref="I8"/>
    <dataValidation allowBlank="1" showInputMessage="1" showErrorMessage="1" prompt="Geben Sie in dieser Spalte die Stunden der geplannten Kurzarbeit für Abwesenheit wegen einer Krankheit ein._x000a__x000a_" sqref="K8"/>
    <dataValidation allowBlank="1" showInputMessage="1" showErrorMessage="1" promptTitle="Kurzarbeit" prompt="Geben Sie in dieser Spalte unter dieser Überschrift die  Kurzarbeiterstunden ein." sqref="J8"/>
    <dataValidation allowBlank="1" showInputMessage="1" showErrorMessage="1" promptTitle="Krank" prompt="Geben Sie in dieser Spalte unter dieser Überschrift die Stunden der geplannte Arbeitzeit ein, sofern jemand für diese Zeit erkankt war. _x000a_" sqref="H8"/>
    <dataValidation allowBlank="1" showErrorMessage="1" prompt="Die Wochentage werden in dieser Spalte unter dieser Überschrift automatisch aktualisiert." sqref="B8"/>
    <dataValidation allowBlank="1" showInputMessage="1" showErrorMessage="1" prompt="Geben Sie in der Zelle rechts die Postanschrift ein." sqref="B5:B7"/>
    <dataValidation allowBlank="1" showInputMessage="1" showErrorMessage="1" prompt="Geben Sie die Telefonnummer des Mitarbeiters in der Zelle rechts ein." sqref="K5:K6"/>
    <dataValidation allowBlank="1" showInputMessage="1" showErrorMessage="1" prompt="Geben Sie den Namen des Mitarbeiters in der Zelle rechts ein." sqref="F4"/>
    <dataValidation allowBlank="1" showInputMessage="1" showErrorMessage="1" prompt="Erstellen Sie auf diesem Arbeitsblatt eine wöchentliche Arbeitszeittabelle. Die Summe der Stunden und die Summe des Gehalts werden am Ende der Arbeitszeittabelle automatisch berechnet." sqref="A1:A3"/>
    <dataValidation allowBlank="1" showInputMessage="1" showErrorMessage="1" prompt="Hier sind Anmlerung möglich" sqref="M8"/>
    <dataValidation type="decimal" errorStyle="warning" allowBlank="1" showInputMessage="1" showErrorMessage="1" errorTitle="Stundenüberschreitung" error="Prüfen Sie Ihre Stundeneingabe mit der vertraglichen Arbeitszeit " sqref="D9:K39">
      <formula1>0</formula1>
      <formula2>$C9</formula2>
    </dataValidation>
    <dataValidation allowBlank="1" showErrorMessage="1" prompt="Geben Sie den Namen des Mitarbeiters in der Zelle rechts ein." sqref="B3:B4"/>
    <dataValidation allowBlank="1" showInputMessage="1" showErrorMessage="1" promptTitle="Feiertag" prompt="Sofern Sie nicht zu den Branchen zählen,bei den der Feiertag ein Arbeitstag darstellen kann, tragen Sie die vertraglichen Stunden eines vergleichbaren Wochentages für den Feiertag ein.  " sqref="G8"/>
  </dataValidations>
  <printOptions horizontalCentered="1"/>
  <pageMargins left="0.23622047244094491" right="0.23622047244094491" top="0.82677165354330717" bottom="0.19685039370078741" header="0.31496062992125984" footer="0.31496062992125984"/>
  <pageSetup paperSize="9" scale="42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autoPageBreaks="0" fitToPage="1"/>
  </sheetPr>
  <dimension ref="A1:Q47"/>
  <sheetViews>
    <sheetView showGridLines="0" view="pageBreakPreview" zoomScale="64" zoomScaleNormal="85" zoomScaleSheetLayoutView="64" zoomScalePageLayoutView="55" workbookViewId="0">
      <selection activeCell="G19" sqref="G19"/>
    </sheetView>
  </sheetViews>
  <sheetFormatPr baseColWidth="10" defaultColWidth="7.296875" defaultRowHeight="30" customHeight="1" x14ac:dyDescent="0.2"/>
  <cols>
    <col min="1" max="1" width="1.3984375" style="2" customWidth="1"/>
    <col min="2" max="2" width="31" style="2" customWidth="1"/>
    <col min="3" max="3" width="11.796875" style="2" customWidth="1"/>
    <col min="4" max="4" width="10.8984375" style="2" customWidth="1"/>
    <col min="5" max="5" width="11.19921875" style="2" customWidth="1"/>
    <col min="6" max="6" width="12.5" style="2" customWidth="1"/>
    <col min="7" max="7" width="9.796875" style="2" customWidth="1"/>
    <col min="8" max="8" width="13.5" style="2" customWidth="1"/>
    <col min="9" max="9" width="10.296875" style="2" customWidth="1"/>
    <col min="10" max="10" width="12.296875" style="2" customWidth="1"/>
    <col min="11" max="11" width="12.8984375" style="2" customWidth="1"/>
    <col min="12" max="12" width="13" style="2" customWidth="1"/>
    <col min="13" max="13" width="35.296875" style="2" customWidth="1"/>
    <col min="14" max="14" width="1.3984375" style="2" customWidth="1"/>
    <col min="15" max="15" width="34.3984375" style="41" customWidth="1"/>
    <col min="16" max="16" width="14.3984375" style="2" customWidth="1"/>
    <col min="17" max="17" width="28.296875" style="4" customWidth="1"/>
    <col min="18" max="18" width="9.796875" style="2" customWidth="1"/>
    <col min="19" max="19" width="2.69921875" style="2" customWidth="1"/>
    <col min="20" max="16384" width="7.296875" style="2"/>
  </cols>
  <sheetData>
    <row r="1" spans="1:17" ht="36" customHeight="1" x14ac:dyDescent="0.2">
      <c r="B1" s="76" t="s">
        <v>0</v>
      </c>
      <c r="C1" s="76"/>
      <c r="M1" s="75"/>
      <c r="O1" s="2"/>
      <c r="Q1" s="2"/>
    </row>
    <row r="2" spans="1:17" ht="36" customHeight="1" x14ac:dyDescent="0.2">
      <c r="M2" s="75"/>
      <c r="O2" s="2"/>
      <c r="Q2" s="2"/>
    </row>
    <row r="3" spans="1:17" ht="41.25" customHeight="1" x14ac:dyDescent="0.2">
      <c r="A3" s="8"/>
      <c r="B3" s="24" t="s">
        <v>3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O3" s="2"/>
      <c r="Q3" s="2"/>
    </row>
    <row r="4" spans="1:17" ht="36" customHeight="1" x14ac:dyDescent="0.2">
      <c r="A4" s="8"/>
      <c r="B4" s="24" t="s">
        <v>4</v>
      </c>
      <c r="C4" s="74"/>
      <c r="D4" s="74"/>
      <c r="E4" s="74"/>
      <c r="F4" s="34" t="s">
        <v>5</v>
      </c>
      <c r="G4" s="79"/>
      <c r="H4" s="79"/>
      <c r="I4" s="79"/>
      <c r="J4" s="79"/>
      <c r="K4" s="79"/>
      <c r="L4" s="79"/>
      <c r="M4" s="79"/>
      <c r="O4" s="2"/>
      <c r="Q4" s="2"/>
    </row>
    <row r="5" spans="1:17" ht="18" customHeight="1" x14ac:dyDescent="0.2">
      <c r="A5" s="8"/>
      <c r="B5" s="9"/>
      <c r="C5" s="10"/>
      <c r="D5" s="10"/>
      <c r="E5" s="10"/>
      <c r="F5" s="11"/>
      <c r="G5" s="11"/>
      <c r="H5" s="10"/>
      <c r="I5" s="12"/>
      <c r="J5" s="10"/>
      <c r="K5" s="13"/>
      <c r="L5" s="14"/>
      <c r="M5" s="22"/>
      <c r="O5" s="2"/>
      <c r="Q5" s="2"/>
    </row>
    <row r="6" spans="1:17" ht="18" customHeight="1" x14ac:dyDescent="0.2">
      <c r="A6" s="8"/>
      <c r="B6" s="9"/>
      <c r="C6" s="10"/>
      <c r="D6" s="10"/>
      <c r="E6" s="10"/>
      <c r="F6" s="11"/>
      <c r="G6" s="11"/>
      <c r="H6" s="10"/>
      <c r="I6" s="12"/>
      <c r="J6" s="10"/>
      <c r="K6" s="13"/>
      <c r="L6" s="14"/>
      <c r="M6" s="22"/>
      <c r="O6" s="2"/>
      <c r="Q6" s="2"/>
    </row>
    <row r="7" spans="1:17" ht="26.25" customHeight="1" x14ac:dyDescent="0.2">
      <c r="B7" s="66" t="s">
        <v>12</v>
      </c>
      <c r="C7" s="44"/>
      <c r="D7" s="44"/>
      <c r="E7" s="62"/>
      <c r="F7" s="53" t="s">
        <v>35</v>
      </c>
      <c r="G7" s="53"/>
      <c r="H7" s="52"/>
      <c r="I7" s="53"/>
      <c r="J7" s="53"/>
      <c r="K7" s="52"/>
      <c r="L7" s="54"/>
      <c r="M7" s="70"/>
      <c r="O7" s="2"/>
      <c r="Q7" s="2"/>
    </row>
    <row r="8" spans="1:17" ht="42" customHeight="1" x14ac:dyDescent="0.2">
      <c r="B8" s="67" t="s">
        <v>1</v>
      </c>
      <c r="C8" s="43" t="s">
        <v>8</v>
      </c>
      <c r="D8" s="43" t="s">
        <v>37</v>
      </c>
      <c r="E8" s="63" t="s">
        <v>13</v>
      </c>
      <c r="F8" s="61" t="s">
        <v>19</v>
      </c>
      <c r="G8" s="47" t="s">
        <v>42</v>
      </c>
      <c r="H8" s="48" t="s">
        <v>41</v>
      </c>
      <c r="I8" s="47" t="s">
        <v>20</v>
      </c>
      <c r="J8" s="47" t="s">
        <v>40</v>
      </c>
      <c r="K8" s="48" t="s">
        <v>22</v>
      </c>
      <c r="L8" s="49" t="s">
        <v>11</v>
      </c>
      <c r="M8" s="71" t="s">
        <v>10</v>
      </c>
      <c r="O8" s="2"/>
      <c r="Q8" s="2"/>
    </row>
    <row r="9" spans="1:17" ht="30" customHeight="1" x14ac:dyDescent="0.2">
      <c r="B9" s="68">
        <v>44136</v>
      </c>
      <c r="C9" s="20"/>
      <c r="D9" s="20"/>
      <c r="E9" s="64"/>
      <c r="F9" s="20"/>
      <c r="G9" s="20"/>
      <c r="H9" s="20"/>
      <c r="I9" s="20"/>
      <c r="J9" s="20"/>
      <c r="K9" s="20"/>
      <c r="L9" s="5">
        <f>SUM(Zeiterfassungskarte34589101112131415161718[[#This Row],[tatsächliche Arbeitszeit]:[Krank 
während gepl. Kurzarbeit]])</f>
        <v>0</v>
      </c>
      <c r="M9" s="72"/>
      <c r="O9" s="2"/>
      <c r="Q9" s="2"/>
    </row>
    <row r="10" spans="1:17" ht="30" customHeight="1" x14ac:dyDescent="0.2">
      <c r="B10" s="69">
        <f>B9+1</f>
        <v>44137</v>
      </c>
      <c r="C10" s="20"/>
      <c r="D10" s="20"/>
      <c r="E10" s="64"/>
      <c r="F10" s="20"/>
      <c r="G10" s="20"/>
      <c r="H10" s="20"/>
      <c r="I10" s="20"/>
      <c r="J10" s="20"/>
      <c r="K10" s="20"/>
      <c r="L10" s="5">
        <f>SUM(Zeiterfassungskarte34589101112131415161718[[#This Row],[tatsächliche Arbeitszeit]:[Krank 
während gepl. Kurzarbeit]])</f>
        <v>0</v>
      </c>
      <c r="M10" s="72"/>
      <c r="O10" s="2"/>
      <c r="Q10" s="2"/>
    </row>
    <row r="11" spans="1:17" ht="30" customHeight="1" x14ac:dyDescent="0.2">
      <c r="B11" s="69">
        <f t="shared" ref="B11:B39" si="0">B10+1</f>
        <v>44138</v>
      </c>
      <c r="C11" s="20"/>
      <c r="D11" s="20"/>
      <c r="E11" s="64"/>
      <c r="F11" s="20"/>
      <c r="G11" s="20"/>
      <c r="H11" s="20"/>
      <c r="I11" s="20"/>
      <c r="J11" s="20"/>
      <c r="K11" s="20"/>
      <c r="L11" s="5">
        <f>SUM(Zeiterfassungskarte34589101112131415161718[[#This Row],[tatsächliche Arbeitszeit]:[Krank 
während gepl. Kurzarbeit]])</f>
        <v>0</v>
      </c>
      <c r="M11" s="72"/>
      <c r="O11" s="2"/>
      <c r="Q11" s="2"/>
    </row>
    <row r="12" spans="1:17" ht="30" customHeight="1" x14ac:dyDescent="0.2">
      <c r="B12" s="69">
        <f t="shared" si="0"/>
        <v>44139</v>
      </c>
      <c r="C12" s="20"/>
      <c r="D12" s="20"/>
      <c r="E12" s="64"/>
      <c r="F12" s="20"/>
      <c r="G12" s="20"/>
      <c r="H12" s="20"/>
      <c r="I12" s="20"/>
      <c r="J12" s="20"/>
      <c r="K12" s="20"/>
      <c r="L12" s="5">
        <f>SUM(Zeiterfassungskarte34589101112131415161718[[#This Row],[tatsächliche Arbeitszeit]:[Krank 
während gepl. Kurzarbeit]])</f>
        <v>0</v>
      </c>
      <c r="M12" s="72"/>
      <c r="O12" s="2"/>
      <c r="Q12" s="2"/>
    </row>
    <row r="13" spans="1:17" ht="30" customHeight="1" x14ac:dyDescent="0.2">
      <c r="B13" s="69">
        <f t="shared" si="0"/>
        <v>44140</v>
      </c>
      <c r="C13" s="20"/>
      <c r="D13" s="20"/>
      <c r="E13" s="64"/>
      <c r="F13" s="20"/>
      <c r="G13" s="20"/>
      <c r="H13" s="20"/>
      <c r="I13" s="20"/>
      <c r="J13" s="20"/>
      <c r="K13" s="20"/>
      <c r="L13" s="5">
        <f>SUM(Zeiterfassungskarte34589101112131415161718[[#This Row],[tatsächliche Arbeitszeit]:[Krank 
während gepl. Kurzarbeit]])</f>
        <v>0</v>
      </c>
      <c r="M13" s="72"/>
      <c r="O13" s="2"/>
      <c r="Q13" s="2"/>
    </row>
    <row r="14" spans="1:17" ht="30" customHeight="1" x14ac:dyDescent="0.2">
      <c r="B14" s="69">
        <f t="shared" si="0"/>
        <v>44141</v>
      </c>
      <c r="C14" s="21"/>
      <c r="D14" s="20"/>
      <c r="E14" s="64"/>
      <c r="F14" s="20"/>
      <c r="G14" s="20"/>
      <c r="H14" s="20"/>
      <c r="I14" s="20"/>
      <c r="J14" s="20"/>
      <c r="K14" s="20"/>
      <c r="L14" s="5">
        <f>SUM(Zeiterfassungskarte34589101112131415161718[[#This Row],[tatsächliche Arbeitszeit]:[Krank 
während gepl. Kurzarbeit]])</f>
        <v>0</v>
      </c>
      <c r="M14" s="72"/>
      <c r="O14" s="2"/>
      <c r="Q14" s="2"/>
    </row>
    <row r="15" spans="1:17" ht="30" customHeight="1" x14ac:dyDescent="0.2">
      <c r="B15" s="69">
        <f t="shared" si="0"/>
        <v>44142</v>
      </c>
      <c r="C15" s="21"/>
      <c r="D15" s="20"/>
      <c r="E15" s="64"/>
      <c r="F15" s="20"/>
      <c r="G15" s="20"/>
      <c r="H15" s="20"/>
      <c r="I15" s="20"/>
      <c r="J15" s="20"/>
      <c r="K15" s="20"/>
      <c r="L15" s="5">
        <f>SUM(Zeiterfassungskarte34589101112131415161718[[#This Row],[tatsächliche Arbeitszeit]:[Krank 
während gepl. Kurzarbeit]])</f>
        <v>0</v>
      </c>
      <c r="M15" s="73"/>
      <c r="O15" s="2"/>
      <c r="Q15" s="2"/>
    </row>
    <row r="16" spans="1:17" ht="30" customHeight="1" x14ac:dyDescent="0.2">
      <c r="B16" s="69">
        <f t="shared" si="0"/>
        <v>44143</v>
      </c>
      <c r="C16" s="21"/>
      <c r="D16" s="20"/>
      <c r="E16" s="64"/>
      <c r="F16" s="20"/>
      <c r="G16" s="20"/>
      <c r="H16" s="20"/>
      <c r="I16" s="20"/>
      <c r="J16" s="20"/>
      <c r="K16" s="20"/>
      <c r="L16" s="5">
        <f>SUM(Zeiterfassungskarte34589101112131415161718[[#This Row],[tatsächliche Arbeitszeit]:[Krank 
während gepl. Kurzarbeit]])</f>
        <v>0</v>
      </c>
      <c r="M16" s="73"/>
      <c r="O16" s="2"/>
      <c r="Q16" s="2"/>
    </row>
    <row r="17" spans="2:17" ht="30" customHeight="1" x14ac:dyDescent="0.2">
      <c r="B17" s="69">
        <f t="shared" si="0"/>
        <v>44144</v>
      </c>
      <c r="C17" s="21"/>
      <c r="D17" s="20"/>
      <c r="E17" s="64"/>
      <c r="F17" s="20"/>
      <c r="G17" s="20"/>
      <c r="H17" s="20"/>
      <c r="I17" s="20"/>
      <c r="J17" s="20"/>
      <c r="K17" s="20"/>
      <c r="L17" s="5">
        <f>SUM(Zeiterfassungskarte34589101112131415161718[[#This Row],[tatsächliche Arbeitszeit]:[Krank 
während gepl. Kurzarbeit]])</f>
        <v>0</v>
      </c>
      <c r="M17" s="72"/>
      <c r="O17" s="2"/>
      <c r="Q17" s="2"/>
    </row>
    <row r="18" spans="2:17" ht="30" customHeight="1" x14ac:dyDescent="0.2">
      <c r="B18" s="69">
        <f t="shared" si="0"/>
        <v>44145</v>
      </c>
      <c r="C18" s="21"/>
      <c r="D18" s="20"/>
      <c r="E18" s="64"/>
      <c r="F18" s="20"/>
      <c r="G18" s="20"/>
      <c r="H18" s="20"/>
      <c r="I18" s="20"/>
      <c r="J18" s="20"/>
      <c r="K18" s="20"/>
      <c r="L18" s="5">
        <f>SUM(Zeiterfassungskarte34589101112131415161718[[#This Row],[tatsächliche Arbeitszeit]:[Krank 
während gepl. Kurzarbeit]])</f>
        <v>0</v>
      </c>
      <c r="M18" s="72"/>
      <c r="O18" s="2"/>
      <c r="Q18" s="2"/>
    </row>
    <row r="19" spans="2:17" ht="30" customHeight="1" x14ac:dyDescent="0.2">
      <c r="B19" s="69">
        <f t="shared" si="0"/>
        <v>44146</v>
      </c>
      <c r="C19" s="21"/>
      <c r="D19" s="20"/>
      <c r="E19" s="64"/>
      <c r="F19" s="20"/>
      <c r="G19" s="20"/>
      <c r="H19" s="20"/>
      <c r="I19" s="20"/>
      <c r="J19" s="20"/>
      <c r="K19" s="20"/>
      <c r="L19" s="5">
        <f>SUM(Zeiterfassungskarte34589101112131415161718[[#This Row],[tatsächliche Arbeitszeit]:[Krank 
während gepl. Kurzarbeit]])</f>
        <v>0</v>
      </c>
      <c r="M19" s="72"/>
      <c r="O19" s="2"/>
      <c r="Q19" s="2"/>
    </row>
    <row r="20" spans="2:17" ht="30" customHeight="1" x14ac:dyDescent="0.2">
      <c r="B20" s="69">
        <f t="shared" si="0"/>
        <v>44147</v>
      </c>
      <c r="C20" s="21"/>
      <c r="D20" s="20"/>
      <c r="E20" s="64"/>
      <c r="F20" s="20"/>
      <c r="G20" s="20"/>
      <c r="H20" s="20"/>
      <c r="I20" s="20"/>
      <c r="J20" s="20"/>
      <c r="K20" s="20"/>
      <c r="L20" s="5">
        <f>SUM(Zeiterfassungskarte34589101112131415161718[[#This Row],[tatsächliche Arbeitszeit]:[Krank 
während gepl. Kurzarbeit]])</f>
        <v>0</v>
      </c>
      <c r="M20" s="72"/>
      <c r="O20" s="2"/>
      <c r="Q20" s="2"/>
    </row>
    <row r="21" spans="2:17" ht="30" customHeight="1" x14ac:dyDescent="0.2">
      <c r="B21" s="69">
        <f t="shared" si="0"/>
        <v>44148</v>
      </c>
      <c r="C21" s="21"/>
      <c r="D21" s="20"/>
      <c r="E21" s="64"/>
      <c r="F21" s="20"/>
      <c r="G21" s="20"/>
      <c r="H21" s="20"/>
      <c r="I21" s="20"/>
      <c r="J21" s="20"/>
      <c r="K21" s="20"/>
      <c r="L21" s="5">
        <f>SUM(Zeiterfassungskarte34589101112131415161718[[#This Row],[tatsächliche Arbeitszeit]:[Krank 
während gepl. Kurzarbeit]])</f>
        <v>0</v>
      </c>
      <c r="M21" s="72"/>
      <c r="O21" s="2"/>
      <c r="Q21" s="2"/>
    </row>
    <row r="22" spans="2:17" ht="30" customHeight="1" x14ac:dyDescent="0.2">
      <c r="B22" s="69">
        <f t="shared" si="0"/>
        <v>44149</v>
      </c>
      <c r="C22" s="21"/>
      <c r="D22" s="20"/>
      <c r="E22" s="64"/>
      <c r="F22" s="20"/>
      <c r="G22" s="20"/>
      <c r="H22" s="20"/>
      <c r="I22" s="20"/>
      <c r="J22" s="20"/>
      <c r="K22" s="20"/>
      <c r="L22" s="5">
        <f>SUM(Zeiterfassungskarte34589101112131415161718[[#This Row],[tatsächliche Arbeitszeit]:[Krank 
während gepl. Kurzarbeit]])</f>
        <v>0</v>
      </c>
      <c r="M22" s="73"/>
      <c r="O22" s="2"/>
      <c r="Q22" s="2"/>
    </row>
    <row r="23" spans="2:17" ht="30" customHeight="1" x14ac:dyDescent="0.2">
      <c r="B23" s="69">
        <f t="shared" si="0"/>
        <v>44150</v>
      </c>
      <c r="C23" s="21"/>
      <c r="D23" s="20"/>
      <c r="E23" s="64"/>
      <c r="F23" s="20"/>
      <c r="G23" s="20"/>
      <c r="H23" s="20"/>
      <c r="I23" s="20"/>
      <c r="J23" s="20"/>
      <c r="K23" s="20"/>
      <c r="L23" s="5">
        <f>SUM(Zeiterfassungskarte34589101112131415161718[[#This Row],[tatsächliche Arbeitszeit]:[Krank 
während gepl. Kurzarbeit]])</f>
        <v>0</v>
      </c>
      <c r="M23" s="73"/>
      <c r="O23" s="2"/>
      <c r="Q23" s="2"/>
    </row>
    <row r="24" spans="2:17" ht="30" customHeight="1" x14ac:dyDescent="0.2">
      <c r="B24" s="69">
        <f t="shared" si="0"/>
        <v>44151</v>
      </c>
      <c r="C24" s="21"/>
      <c r="D24" s="20"/>
      <c r="E24" s="64"/>
      <c r="F24" s="20"/>
      <c r="G24" s="20"/>
      <c r="H24" s="20"/>
      <c r="I24" s="20"/>
      <c r="J24" s="20"/>
      <c r="K24" s="20"/>
      <c r="L24" s="5">
        <f>SUM(Zeiterfassungskarte34589101112131415161718[[#This Row],[tatsächliche Arbeitszeit]:[Krank 
während gepl. Kurzarbeit]])</f>
        <v>0</v>
      </c>
      <c r="M24" s="72"/>
      <c r="O24" s="2"/>
      <c r="Q24" s="2"/>
    </row>
    <row r="25" spans="2:17" ht="30" customHeight="1" x14ac:dyDescent="0.2">
      <c r="B25" s="69">
        <f t="shared" si="0"/>
        <v>44152</v>
      </c>
      <c r="C25" s="21"/>
      <c r="D25" s="20"/>
      <c r="E25" s="64"/>
      <c r="F25" s="20"/>
      <c r="G25" s="20"/>
      <c r="H25" s="20"/>
      <c r="I25" s="20"/>
      <c r="J25" s="20"/>
      <c r="K25" s="20"/>
      <c r="L25" s="5">
        <f>SUM(Zeiterfassungskarte34589101112131415161718[[#This Row],[tatsächliche Arbeitszeit]:[Krank 
während gepl. Kurzarbeit]])</f>
        <v>0</v>
      </c>
      <c r="M25" s="72"/>
      <c r="O25" s="2"/>
      <c r="Q25" s="2"/>
    </row>
    <row r="26" spans="2:17" ht="30" customHeight="1" x14ac:dyDescent="0.2">
      <c r="B26" s="69">
        <f t="shared" si="0"/>
        <v>44153</v>
      </c>
      <c r="C26" s="21"/>
      <c r="D26" s="20"/>
      <c r="E26" s="64"/>
      <c r="F26" s="20"/>
      <c r="G26" s="20"/>
      <c r="H26" s="20"/>
      <c r="I26" s="20"/>
      <c r="J26" s="20"/>
      <c r="K26" s="20"/>
      <c r="L26" s="5">
        <f>SUM(Zeiterfassungskarte34589101112131415161718[[#This Row],[tatsächliche Arbeitszeit]:[Krank 
während gepl. Kurzarbeit]])</f>
        <v>0</v>
      </c>
      <c r="M26" s="72"/>
      <c r="O26" s="2"/>
      <c r="Q26" s="2"/>
    </row>
    <row r="27" spans="2:17" ht="30" customHeight="1" x14ac:dyDescent="0.2">
      <c r="B27" s="69">
        <f t="shared" si="0"/>
        <v>44154</v>
      </c>
      <c r="C27" s="21"/>
      <c r="D27" s="20"/>
      <c r="E27" s="64"/>
      <c r="F27" s="20"/>
      <c r="G27" s="20"/>
      <c r="H27" s="20"/>
      <c r="I27" s="20"/>
      <c r="J27" s="20"/>
      <c r="K27" s="20"/>
      <c r="L27" s="5">
        <f>SUM(Zeiterfassungskarte34589101112131415161718[[#This Row],[tatsächliche Arbeitszeit]:[Krank 
während gepl. Kurzarbeit]])</f>
        <v>0</v>
      </c>
      <c r="M27" s="72"/>
      <c r="O27" s="2"/>
      <c r="Q27" s="2"/>
    </row>
    <row r="28" spans="2:17" ht="30" customHeight="1" x14ac:dyDescent="0.2">
      <c r="B28" s="69">
        <f t="shared" si="0"/>
        <v>44155</v>
      </c>
      <c r="C28" s="21"/>
      <c r="D28" s="20"/>
      <c r="E28" s="64"/>
      <c r="F28" s="20"/>
      <c r="G28" s="20"/>
      <c r="H28" s="20"/>
      <c r="I28" s="20"/>
      <c r="J28" s="20"/>
      <c r="K28" s="20"/>
      <c r="L28" s="5">
        <f>SUM(Zeiterfassungskarte34589101112131415161718[[#This Row],[tatsächliche Arbeitszeit]:[Krank 
während gepl. Kurzarbeit]])</f>
        <v>0</v>
      </c>
      <c r="M28" s="72"/>
      <c r="O28" s="2"/>
      <c r="Q28" s="2"/>
    </row>
    <row r="29" spans="2:17" ht="30" customHeight="1" x14ac:dyDescent="0.2">
      <c r="B29" s="69">
        <f t="shared" si="0"/>
        <v>44156</v>
      </c>
      <c r="C29" s="21"/>
      <c r="D29" s="20"/>
      <c r="E29" s="64"/>
      <c r="F29" s="20"/>
      <c r="G29" s="20"/>
      <c r="H29" s="20"/>
      <c r="I29" s="20"/>
      <c r="J29" s="20"/>
      <c r="K29" s="20"/>
      <c r="L29" s="5">
        <f>SUM(Zeiterfassungskarte34589101112131415161718[[#This Row],[tatsächliche Arbeitszeit]:[Krank 
während gepl. Kurzarbeit]])</f>
        <v>0</v>
      </c>
      <c r="M29" s="73"/>
      <c r="O29" s="2"/>
      <c r="Q29" s="2"/>
    </row>
    <row r="30" spans="2:17" ht="30" customHeight="1" x14ac:dyDescent="0.2">
      <c r="B30" s="69">
        <f t="shared" si="0"/>
        <v>44157</v>
      </c>
      <c r="C30" s="21"/>
      <c r="D30" s="20"/>
      <c r="E30" s="64"/>
      <c r="F30" s="20"/>
      <c r="G30" s="20"/>
      <c r="H30" s="20"/>
      <c r="I30" s="20"/>
      <c r="J30" s="20"/>
      <c r="K30" s="20"/>
      <c r="L30" s="5">
        <f>SUM(Zeiterfassungskarte34589101112131415161718[[#This Row],[tatsächliche Arbeitszeit]:[Krank 
während gepl. Kurzarbeit]])</f>
        <v>0</v>
      </c>
      <c r="M30" s="73"/>
      <c r="O30" s="2"/>
      <c r="Q30" s="2"/>
    </row>
    <row r="31" spans="2:17" ht="30" customHeight="1" x14ac:dyDescent="0.2">
      <c r="B31" s="69">
        <f t="shared" si="0"/>
        <v>44158</v>
      </c>
      <c r="C31" s="21"/>
      <c r="D31" s="20"/>
      <c r="E31" s="64"/>
      <c r="F31" s="20"/>
      <c r="G31" s="20"/>
      <c r="H31" s="20"/>
      <c r="I31" s="20"/>
      <c r="J31" s="20"/>
      <c r="K31" s="20"/>
      <c r="L31" s="5">
        <f>SUM(Zeiterfassungskarte34589101112131415161718[[#This Row],[tatsächliche Arbeitszeit]:[Krank 
während gepl. Kurzarbeit]])</f>
        <v>0</v>
      </c>
      <c r="M31" s="73"/>
      <c r="O31" s="2"/>
      <c r="Q31" s="2"/>
    </row>
    <row r="32" spans="2:17" ht="30" customHeight="1" x14ac:dyDescent="0.2">
      <c r="B32" s="69">
        <f t="shared" si="0"/>
        <v>44159</v>
      </c>
      <c r="C32" s="21"/>
      <c r="D32" s="20"/>
      <c r="E32" s="64"/>
      <c r="F32" s="20"/>
      <c r="G32" s="20"/>
      <c r="H32" s="20"/>
      <c r="I32" s="20"/>
      <c r="J32" s="20"/>
      <c r="K32" s="20"/>
      <c r="L32" s="5">
        <f>SUM(Zeiterfassungskarte34589101112131415161718[[#This Row],[tatsächliche Arbeitszeit]:[Krank 
während gepl. Kurzarbeit]])</f>
        <v>0</v>
      </c>
      <c r="M32" s="73"/>
      <c r="O32" s="2"/>
      <c r="Q32" s="2"/>
    </row>
    <row r="33" spans="2:17" ht="30" customHeight="1" x14ac:dyDescent="0.2">
      <c r="B33" s="69">
        <f t="shared" si="0"/>
        <v>44160</v>
      </c>
      <c r="C33" s="21"/>
      <c r="D33" s="20"/>
      <c r="E33" s="64"/>
      <c r="F33" s="20"/>
      <c r="G33" s="20"/>
      <c r="H33" s="20"/>
      <c r="I33" s="20"/>
      <c r="J33" s="20"/>
      <c r="K33" s="20"/>
      <c r="L33" s="5">
        <f>SUM(Zeiterfassungskarte34589101112131415161718[[#This Row],[tatsächliche Arbeitszeit]:[Krank 
während gepl. Kurzarbeit]])</f>
        <v>0</v>
      </c>
      <c r="M33" s="73"/>
      <c r="O33" s="2"/>
      <c r="Q33" s="2"/>
    </row>
    <row r="34" spans="2:17" ht="30" customHeight="1" x14ac:dyDescent="0.2">
      <c r="B34" s="69">
        <f t="shared" si="0"/>
        <v>44161</v>
      </c>
      <c r="C34" s="21"/>
      <c r="D34" s="20"/>
      <c r="E34" s="64"/>
      <c r="F34" s="20"/>
      <c r="G34" s="20"/>
      <c r="H34" s="20"/>
      <c r="I34" s="20"/>
      <c r="J34" s="20"/>
      <c r="K34" s="20"/>
      <c r="L34" s="5">
        <f>SUM(Zeiterfassungskarte34589101112131415161718[[#This Row],[tatsächliche Arbeitszeit]:[Krank 
während gepl. Kurzarbeit]])</f>
        <v>0</v>
      </c>
      <c r="M34" s="73"/>
      <c r="O34" s="2"/>
      <c r="Q34" s="2"/>
    </row>
    <row r="35" spans="2:17" ht="30" customHeight="1" x14ac:dyDescent="0.2">
      <c r="B35" s="69">
        <f t="shared" si="0"/>
        <v>44162</v>
      </c>
      <c r="C35" s="20"/>
      <c r="D35" s="20"/>
      <c r="E35" s="64"/>
      <c r="F35" s="20"/>
      <c r="G35" s="20"/>
      <c r="H35" s="20"/>
      <c r="I35" s="20"/>
      <c r="J35" s="20"/>
      <c r="K35" s="20"/>
      <c r="L35" s="5">
        <f>SUM(Zeiterfassungskarte34589101112131415161718[[#This Row],[tatsächliche Arbeitszeit]:[Krank 
während gepl. Kurzarbeit]])</f>
        <v>0</v>
      </c>
      <c r="M35" s="73"/>
      <c r="O35" s="2"/>
      <c r="Q35" s="2"/>
    </row>
    <row r="36" spans="2:17" ht="30" customHeight="1" x14ac:dyDescent="0.2">
      <c r="B36" s="69">
        <f t="shared" si="0"/>
        <v>44163</v>
      </c>
      <c r="C36" s="20"/>
      <c r="D36" s="20"/>
      <c r="E36" s="64"/>
      <c r="F36" s="20"/>
      <c r="G36" s="20"/>
      <c r="H36" s="20"/>
      <c r="I36" s="20"/>
      <c r="J36" s="20"/>
      <c r="K36" s="20"/>
      <c r="L36" s="5">
        <f>SUM(Zeiterfassungskarte34589101112131415161718[[#This Row],[tatsächliche Arbeitszeit]:[Krank 
während gepl. Kurzarbeit]])</f>
        <v>0</v>
      </c>
      <c r="M36" s="73"/>
      <c r="O36" s="2"/>
      <c r="Q36" s="2"/>
    </row>
    <row r="37" spans="2:17" ht="30" customHeight="1" x14ac:dyDescent="0.2">
      <c r="B37" s="69">
        <f t="shared" si="0"/>
        <v>44164</v>
      </c>
      <c r="C37" s="20"/>
      <c r="D37" s="20"/>
      <c r="E37" s="64"/>
      <c r="F37" s="20"/>
      <c r="G37" s="20"/>
      <c r="H37" s="20"/>
      <c r="I37" s="20"/>
      <c r="J37" s="20"/>
      <c r="K37" s="20"/>
      <c r="L37" s="5">
        <f>SUM(Zeiterfassungskarte34589101112131415161718[[#This Row],[tatsächliche Arbeitszeit]:[Krank 
während gepl. Kurzarbeit]])</f>
        <v>0</v>
      </c>
      <c r="M37" s="73"/>
      <c r="O37" s="2"/>
      <c r="Q37" s="2"/>
    </row>
    <row r="38" spans="2:17" ht="30" customHeight="1" x14ac:dyDescent="0.2">
      <c r="B38" s="69">
        <f t="shared" si="0"/>
        <v>44165</v>
      </c>
      <c r="C38" s="20"/>
      <c r="D38" s="20"/>
      <c r="E38" s="64"/>
      <c r="F38" s="20"/>
      <c r="G38" s="20"/>
      <c r="H38" s="20"/>
      <c r="I38" s="20"/>
      <c r="J38" s="20"/>
      <c r="K38" s="20"/>
      <c r="L38" s="5">
        <f>SUM(Zeiterfassungskarte34589101112131415161718[[#This Row],[tatsächliche Arbeitszeit]:[Krank 
während gepl. Kurzarbeit]])</f>
        <v>0</v>
      </c>
      <c r="M38" s="73"/>
      <c r="O38" s="2"/>
      <c r="Q38" s="2"/>
    </row>
    <row r="39" spans="2:17" ht="30" customHeight="1" thickBot="1" x14ac:dyDescent="0.25">
      <c r="B39" s="69">
        <f t="shared" si="0"/>
        <v>44166</v>
      </c>
      <c r="C39" s="20"/>
      <c r="D39" s="20"/>
      <c r="E39" s="64"/>
      <c r="F39" s="20"/>
      <c r="G39" s="20"/>
      <c r="H39" s="20"/>
      <c r="I39" s="20"/>
      <c r="J39" s="20"/>
      <c r="K39" s="20"/>
      <c r="L39" s="5">
        <f>SUM(Zeiterfassungskarte34589101112131415161718[[#This Row],[tatsächliche Arbeitszeit]:[Krank 
während gepl. Kurzarbeit]])</f>
        <v>0</v>
      </c>
      <c r="M39" s="73"/>
      <c r="O39" s="2"/>
      <c r="Q39" s="2"/>
    </row>
    <row r="40" spans="2:17" s="37" customFormat="1" ht="30" customHeight="1" thickBot="1" x14ac:dyDescent="0.25">
      <c r="B40" s="56" t="s">
        <v>6</v>
      </c>
      <c r="C40" s="57">
        <f>SUBTOTAL(109,Zeiterfassungskarte34589101112131415161718[vertragliche
Arbeitszeit])</f>
        <v>0</v>
      </c>
      <c r="D40" s="58">
        <f>SUBTOTAL(109,Zeiterfassungskarte34589101112131415161718[davon (geplante) Arbeitszeit])</f>
        <v>0</v>
      </c>
      <c r="E40" s="65">
        <f>SUBTOTAL(109,Zeiterfassungskarte34589101112131415161718[davon geplante Kurzarbeit])</f>
        <v>0</v>
      </c>
      <c r="F40" s="58">
        <f>SUBTOTAL(109,Zeiterfassungskarte34589101112131415161718[tatsächliche Arbeitszeit])</f>
        <v>0</v>
      </c>
      <c r="G40" s="58">
        <f>SUBTOTAL(109,Zeiterfassungskarte34589101112131415161718[tatsächliche Arbeitszeit])</f>
        <v>0</v>
      </c>
      <c r="H40" s="58">
        <f>SUBTOTAL(109,Zeiterfassungskarte34589101112131415161718[Krank 
während gepl.
Arbeitszeit ])</f>
        <v>0</v>
      </c>
      <c r="I40" s="58">
        <f>SUBTOTAL(109,Zeiterfassungskarte34589101112131415161718[Urlaub (Std.)])</f>
        <v>0</v>
      </c>
      <c r="J40" s="58">
        <f>SUBTOTAL(109,Zeiterfassungskarte34589101112131415161718[tatsächliche 
Kurzarbeit])</f>
        <v>0</v>
      </c>
      <c r="K40" s="58">
        <f>SUM(Zeiterfassungskarte34589101112131415161718[Krank 
während gepl. Kurzarbeit])</f>
        <v>0</v>
      </c>
      <c r="L40" s="59">
        <f>SUBTOTAL(109,Zeiterfassungskarte34589101112131415161718[Std. Abrechnung 
Gesamt])</f>
        <v>0</v>
      </c>
      <c r="M40" s="60"/>
    </row>
    <row r="41" spans="2:17" ht="30" customHeight="1" x14ac:dyDescent="0.2">
      <c r="B41" s="6"/>
      <c r="C41" s="27"/>
      <c r="D41" s="27"/>
      <c r="E41" s="7"/>
      <c r="F41" s="7"/>
      <c r="G41" s="7"/>
      <c r="I41" s="28" t="s">
        <v>18</v>
      </c>
      <c r="J41" s="29">
        <f>Zeiterfassungskarte34589101112131415161718[[#Totals],[tatsächliche 
Kurzarbeit]]-L41</f>
        <v>0</v>
      </c>
      <c r="L41" s="27">
        <f>Zeiterfassungskarte34589101112131415161718[[#Totals],[Std. Abrechnung 
Gesamt]]-Zeiterfassungskarte34589101112131415161718[[#Totals],[vertragliche
Arbeitszeit]]</f>
        <v>0</v>
      </c>
      <c r="M41" s="7"/>
      <c r="O41" s="16"/>
      <c r="Q41" s="2"/>
    </row>
    <row r="42" spans="2:17" ht="30" customHeight="1" x14ac:dyDescent="0.2">
      <c r="B42" s="6"/>
      <c r="C42" s="27"/>
      <c r="D42" s="27"/>
      <c r="E42" s="7"/>
      <c r="F42" s="7"/>
      <c r="G42" s="7"/>
      <c r="I42" s="28"/>
      <c r="J42" s="29"/>
      <c r="L42" s="27"/>
      <c r="M42" s="7"/>
      <c r="O42" s="16"/>
      <c r="Q42" s="2"/>
    </row>
    <row r="43" spans="2:17" ht="42.75" customHeight="1" x14ac:dyDescent="0.2">
      <c r="C43" s="77"/>
      <c r="D43" s="77"/>
      <c r="E43" s="77"/>
      <c r="F43" s="33"/>
      <c r="G43" s="33"/>
      <c r="H43" s="32"/>
      <c r="I43" s="33"/>
      <c r="J43" s="32"/>
      <c r="K43" s="36"/>
      <c r="L43" s="35"/>
      <c r="Q43" s="2"/>
    </row>
    <row r="44" spans="2:17" ht="30" customHeight="1" x14ac:dyDescent="0.2">
      <c r="C44" s="2" t="s">
        <v>7</v>
      </c>
      <c r="F44" s="1" t="s">
        <v>2</v>
      </c>
      <c r="G44" s="1"/>
      <c r="K44" s="36"/>
      <c r="L44" s="1"/>
      <c r="Q44" s="2"/>
    </row>
    <row r="45" spans="2:17" ht="30" customHeight="1" x14ac:dyDescent="0.2">
      <c r="F45" s="1"/>
      <c r="G45" s="1"/>
      <c r="K45" s="36"/>
      <c r="L45" s="1"/>
      <c r="Q45" s="2"/>
    </row>
    <row r="46" spans="2:17" ht="30" customHeight="1" x14ac:dyDescent="0.2">
      <c r="C46" s="77"/>
      <c r="D46" s="77"/>
      <c r="E46" s="77"/>
      <c r="F46" s="33"/>
      <c r="G46" s="33"/>
      <c r="H46" s="32"/>
      <c r="I46" s="33"/>
      <c r="J46" s="32"/>
      <c r="K46" s="36"/>
      <c r="L46" s="35"/>
      <c r="Q46" s="2"/>
    </row>
    <row r="47" spans="2:17" ht="30" customHeight="1" x14ac:dyDescent="0.2">
      <c r="C47" s="2" t="s">
        <v>1</v>
      </c>
      <c r="F47" s="1" t="s">
        <v>39</v>
      </c>
      <c r="G47" s="1"/>
      <c r="L47" s="1"/>
      <c r="P47" s="1"/>
    </row>
  </sheetData>
  <sheetProtection algorithmName="SHA-512" hashValue="yVezNWFPp72W3VA750hx2+eIiX6IpZ3rhm46hmGwK3QB72K97xUJkEDXcsgmviAW6wcmU8ZTJKsyT7qVlDlgAA==" saltValue="Buw3AaHgoOyKTAwtHTXTng==" spinCount="100000" sheet="1" objects="1" scenarios="1"/>
  <mergeCells count="7">
    <mergeCell ref="C46:E46"/>
    <mergeCell ref="B1:C1"/>
    <mergeCell ref="M1:M2"/>
    <mergeCell ref="C3:M3"/>
    <mergeCell ref="C4:E4"/>
    <mergeCell ref="G4:M4"/>
    <mergeCell ref="C43:E43"/>
  </mergeCells>
  <dataValidations count="29">
    <dataValidation allowBlank="1" showInputMessage="1" showErrorMessage="1" promptTitle="Feiertag" prompt="Sofern Sie nicht zu den Branchen zählen,bei den der Feiertag ein Arbeitstag darstellen kann, tragen Sie die vertraglichen Stunden eines vergleichbaren Wochentages für den Feiertag ein.  " sqref="G8"/>
    <dataValidation allowBlank="1" showErrorMessage="1" prompt="Geben Sie den Namen des Mitarbeiters in der Zelle rechts ein." sqref="B3:B4"/>
    <dataValidation type="decimal" errorStyle="warning" allowBlank="1" showInputMessage="1" showErrorMessage="1" errorTitle="Stundenüberschreitung" error="Prüfen Sie Ihre Stundeneingabe mit der vertraglichen Arbeitszeit " sqref="D9:K39">
      <formula1>0</formula1>
      <formula2>$C9</formula2>
    </dataValidation>
    <dataValidation allowBlank="1" showInputMessage="1" showErrorMessage="1" prompt="Hier sind Anmlerung möglich" sqref="M8"/>
    <dataValidation allowBlank="1" showInputMessage="1" showErrorMessage="1" prompt="Erstellen Sie auf diesem Arbeitsblatt eine wöchentliche Arbeitszeittabelle. Die Summe der Stunden und die Summe des Gehalts werden am Ende der Arbeitszeittabelle automatisch berechnet." sqref="A1:A3"/>
    <dataValidation allowBlank="1" showInputMessage="1" showErrorMessage="1" prompt="Geben Sie den Namen des Mitarbeiters in der Zelle rechts ein." sqref="F4"/>
    <dataValidation allowBlank="1" showInputMessage="1" showErrorMessage="1" prompt="Geben Sie die Telefonnummer des Mitarbeiters in der Zelle rechts ein." sqref="K5:K6"/>
    <dataValidation allowBlank="1" showInputMessage="1" showErrorMessage="1" prompt="Geben Sie in der Zelle rechts die Postanschrift ein." sqref="B5:B7"/>
    <dataValidation allowBlank="1" showErrorMessage="1" prompt="Die Wochentage werden in dieser Spalte unter dieser Überschrift automatisch aktualisiert." sqref="B8"/>
    <dataValidation allowBlank="1" showInputMessage="1" showErrorMessage="1" promptTitle="Krank" prompt="Geben Sie in dieser Spalte unter dieser Überschrift die Stunden der geplannte Arbeitzeit ein, sofern jemand für diese Zeit erkankt war. _x000a_" sqref="H8"/>
    <dataValidation allowBlank="1" showInputMessage="1" showErrorMessage="1" promptTitle="Kurzarbeit" prompt="Geben Sie in dieser Spalte unter dieser Überschrift die  Kurzarbeiterstunden ein." sqref="J8"/>
    <dataValidation allowBlank="1" showInputMessage="1" showErrorMessage="1" prompt="Geben Sie in dieser Spalte die Stunden der geplannten Kurzarbeit für Abwesenheit wegen einer Krankheit ein._x000a__x000a_" sqref="K8"/>
    <dataValidation allowBlank="1" showInputMessage="1" showErrorMessage="1" promptTitle="Urlaub" prompt="Geben Sie in dieser Spalte die vertragliche Arbeitszeit ein, wenn an dem Tag Urlaub gewährt wurde.  _x000a__x000a_Hinweis: An einem Tag mit Urlaubgenehmigung findet für den AN keine Kurzarbeit statt.  " sqref="I8"/>
    <dataValidation allowBlank="1" showInputMessage="1" showErrorMessage="1" prompt="Die Summe der Arbeitsstunden für jeden Tag wird in dieser Spalte unter dieser Überschrift automatisch berechnet." sqref="L8"/>
    <dataValidation allowBlank="1" showInputMessage="1" showErrorMessage="1" prompt="Geben Sie in dieser Zelle die Unterschrift des Mitarbeiters ein." sqref="L43 I43 C43 F43:G43"/>
    <dataValidation allowBlank="1" showInputMessage="1" showErrorMessage="1" prompt="Der Titel des Arbeitsblatts befindet sich in dieser Zelle. Geben Sie in den Zellen unten die Mitarbeiterdetails ein." sqref="B1"/>
    <dataValidation allowBlank="1" showInputMessage="1" showErrorMessage="1" promptTitle="vetragliche Arbeitszeit" prompt="In dieser Spalte ist die vertraglich regelmäßig vereinbarte Arbeitszeit anzugeben, unabhänging von Feiertagen." sqref="C8"/>
    <dataValidation allowBlank="1" showErrorMessage="1" sqref="C5:E6"/>
    <dataValidation allowBlank="1" showInputMessage="1" showErrorMessage="1" prompt="Geben Sie die Telefonnummer des Mitarbeiters in dieser Zelle ein." sqref="L5:M6 I5:I6"/>
    <dataValidation allowBlank="1" showInputMessage="1" showErrorMessage="1" prompt="Geben Sie in dieser Zelle den Namen Ihres Unternehmens ein." sqref="C3"/>
    <dataValidation allowBlank="1" showInputMessage="1" showErrorMessage="1" prompt="Geben Sie in dieser Zelle Personalnummer des Mitarbeiters ein." sqref="C4"/>
    <dataValidation allowBlank="1" showInputMessage="1" showErrorMessage="1" prompt="Geben Sie in dieser Zelle die Unterschrift Arbeitgebers ein." sqref="L46 I46 C46 F46:G46"/>
    <dataValidation allowBlank="1" showInputMessage="1" showErrorMessage="1" promptTitle="geplante Ausfallstunden" prompt="in dieser Spalte ist anzugeben mit welchen Ausfallstunden den  Mitarbeiter plant." sqref="E8"/>
    <dataValidation allowBlank="1" showInputMessage="1" showErrorMessage="1" promptTitle="Ist-Arbeitszeit" prompt="Geben Sie in dieser Spalte unter dieser Überschrift die tatsächlichen Arbeitsstunden ein. _x000a__x000a_Hinweis: Sofern der Arbeitnehmer mehr als die vertraglich vereinbartet Std. an dem Tag geleistet hat,werden diese mit den Kurzarbeiterzeiten des Monats verrechnet." sqref="F8"/>
    <dataValidation allowBlank="1" showInputMessage="1" showErrorMessage="1" promptTitle="Datum" prompt="Geben Sie in dieser Feld den ersten des jeweiligen Monats ein_x000a_" sqref="B9"/>
    <dataValidation type="decimal" allowBlank="1" showInputMessage="1" showErrorMessage="1" errorTitle="Stunden prüfen" error="Bitte prüfen Sie Ihre Stundenzahl" sqref="C9:C39">
      <formula1>-14</formula1>
      <formula2>14</formula2>
    </dataValidation>
    <dataValidation allowBlank="1" showInputMessage="1" showErrorMessage="1" prompt="Geben Sie in dieser Zelle die Postanschrift ein." sqref="H5:H6 J5:J6"/>
    <dataValidation allowBlank="1" showInputMessage="1" showErrorMessage="1" promptTitle="Anwesenheitszeiten - Arbeitszeit" prompt="In dieser Spalte ist die geplante zu leistende Arbeitszeit anzugeben, unabhänging von Feiertagen." sqref="D8"/>
    <dataValidation allowBlank="1" showInputMessage="1" showErrorMessage="1" prompt="Geben Sie in dieser Zelle den Namen des Mitarbeiters ein." sqref="G4"/>
  </dataValidations>
  <printOptions horizontalCentered="1"/>
  <pageMargins left="0.23622047244094491" right="0.23622047244094491" top="0.82677165354330717" bottom="0.19685039370078741" header="0.31496062992125984" footer="0.31496062992125984"/>
  <pageSetup paperSize="9" scale="42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autoPageBreaks="0" fitToPage="1"/>
  </sheetPr>
  <dimension ref="A1:Q47"/>
  <sheetViews>
    <sheetView showGridLines="0" tabSelected="1" view="pageBreakPreview" zoomScaleNormal="85" zoomScaleSheetLayoutView="100" zoomScalePageLayoutView="55" workbookViewId="0">
      <selection activeCell="B9" sqref="B9"/>
    </sheetView>
  </sheetViews>
  <sheetFormatPr baseColWidth="10" defaultColWidth="7.296875" defaultRowHeight="30" customHeight="1" x14ac:dyDescent="0.2"/>
  <cols>
    <col min="1" max="1" width="1.3984375" style="2" customWidth="1"/>
    <col min="2" max="2" width="31" style="2" customWidth="1"/>
    <col min="3" max="3" width="11.796875" style="2" customWidth="1"/>
    <col min="4" max="4" width="10.8984375" style="2" customWidth="1"/>
    <col min="5" max="5" width="11.19921875" style="2" customWidth="1"/>
    <col min="6" max="6" width="12.5" style="2" customWidth="1"/>
    <col min="7" max="7" width="9.796875" style="2" customWidth="1"/>
    <col min="8" max="8" width="13.5" style="2" customWidth="1"/>
    <col min="9" max="9" width="10.296875" style="2" customWidth="1"/>
    <col min="10" max="10" width="12.296875" style="2" customWidth="1"/>
    <col min="11" max="11" width="12.8984375" style="2" customWidth="1"/>
    <col min="12" max="12" width="13" style="2" customWidth="1"/>
    <col min="13" max="13" width="35.296875" style="2" customWidth="1"/>
    <col min="14" max="14" width="1.3984375" style="2" customWidth="1"/>
    <col min="15" max="15" width="34.3984375" style="41" customWidth="1"/>
    <col min="16" max="16" width="14.3984375" style="2" customWidth="1"/>
    <col min="17" max="17" width="28.296875" style="4" customWidth="1"/>
    <col min="18" max="18" width="9.796875" style="2" customWidth="1"/>
    <col min="19" max="19" width="2.69921875" style="2" customWidth="1"/>
    <col min="20" max="16384" width="7.296875" style="2"/>
  </cols>
  <sheetData>
    <row r="1" spans="1:17" ht="36" customHeight="1" x14ac:dyDescent="0.2">
      <c r="B1" s="76" t="s">
        <v>0</v>
      </c>
      <c r="C1" s="76"/>
      <c r="M1" s="75"/>
      <c r="O1" s="2"/>
      <c r="Q1" s="2"/>
    </row>
    <row r="2" spans="1:17" ht="36" customHeight="1" x14ac:dyDescent="0.2">
      <c r="M2" s="75"/>
      <c r="O2" s="2"/>
      <c r="Q2" s="2"/>
    </row>
    <row r="3" spans="1:17" ht="41.25" customHeight="1" x14ac:dyDescent="0.2">
      <c r="A3" s="8"/>
      <c r="B3" s="24" t="s">
        <v>3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O3" s="2"/>
      <c r="Q3" s="2"/>
    </row>
    <row r="4" spans="1:17" ht="36" customHeight="1" x14ac:dyDescent="0.2">
      <c r="A4" s="8"/>
      <c r="B4" s="24" t="s">
        <v>4</v>
      </c>
      <c r="C4" s="74"/>
      <c r="D4" s="74"/>
      <c r="E4" s="74"/>
      <c r="F4" s="34" t="s">
        <v>5</v>
      </c>
      <c r="G4" s="79"/>
      <c r="H4" s="79"/>
      <c r="I4" s="79"/>
      <c r="J4" s="79"/>
      <c r="K4" s="79"/>
      <c r="L4" s="79"/>
      <c r="M4" s="79"/>
      <c r="O4" s="2"/>
      <c r="Q4" s="2"/>
    </row>
    <row r="5" spans="1:17" ht="18" customHeight="1" x14ac:dyDescent="0.2">
      <c r="A5" s="8"/>
      <c r="B5" s="9"/>
      <c r="C5" s="10"/>
      <c r="D5" s="10"/>
      <c r="E5" s="10"/>
      <c r="F5" s="11"/>
      <c r="G5" s="11"/>
      <c r="H5" s="10"/>
      <c r="I5" s="12"/>
      <c r="J5" s="10"/>
      <c r="K5" s="13"/>
      <c r="L5" s="14"/>
      <c r="M5" s="22"/>
      <c r="O5" s="2"/>
      <c r="Q5" s="2"/>
    </row>
    <row r="6" spans="1:17" ht="18" customHeight="1" x14ac:dyDescent="0.2">
      <c r="A6" s="8"/>
      <c r="B6" s="9"/>
      <c r="C6" s="10"/>
      <c r="D6" s="10"/>
      <c r="E6" s="10"/>
      <c r="F6" s="11"/>
      <c r="G6" s="11"/>
      <c r="H6" s="10"/>
      <c r="I6" s="12"/>
      <c r="J6" s="10"/>
      <c r="K6" s="13"/>
      <c r="L6" s="14"/>
      <c r="M6" s="22"/>
      <c r="O6" s="2"/>
      <c r="Q6" s="2"/>
    </row>
    <row r="7" spans="1:17" ht="26.25" customHeight="1" x14ac:dyDescent="0.2">
      <c r="B7" s="66" t="s">
        <v>12</v>
      </c>
      <c r="C7" s="44"/>
      <c r="D7" s="44"/>
      <c r="E7" s="62"/>
      <c r="F7" s="53" t="s">
        <v>35</v>
      </c>
      <c r="G7" s="53"/>
      <c r="H7" s="52"/>
      <c r="I7" s="53"/>
      <c r="J7" s="53"/>
      <c r="K7" s="52"/>
      <c r="L7" s="54"/>
      <c r="M7" s="70"/>
      <c r="O7" s="2"/>
      <c r="Q7" s="2"/>
    </row>
    <row r="8" spans="1:17" ht="42" customHeight="1" x14ac:dyDescent="0.2">
      <c r="B8" s="67" t="s">
        <v>1</v>
      </c>
      <c r="C8" s="43" t="s">
        <v>8</v>
      </c>
      <c r="D8" s="43" t="s">
        <v>37</v>
      </c>
      <c r="E8" s="63" t="s">
        <v>13</v>
      </c>
      <c r="F8" s="61" t="s">
        <v>19</v>
      </c>
      <c r="G8" s="47" t="s">
        <v>42</v>
      </c>
      <c r="H8" s="48" t="s">
        <v>41</v>
      </c>
      <c r="I8" s="47" t="s">
        <v>20</v>
      </c>
      <c r="J8" s="47" t="s">
        <v>40</v>
      </c>
      <c r="K8" s="48" t="s">
        <v>22</v>
      </c>
      <c r="L8" s="49" t="s">
        <v>11</v>
      </c>
      <c r="M8" s="71" t="s">
        <v>10</v>
      </c>
      <c r="O8" s="2"/>
      <c r="Q8" s="2"/>
    </row>
    <row r="9" spans="1:17" ht="30" customHeight="1" x14ac:dyDescent="0.2">
      <c r="B9" s="68">
        <v>44136</v>
      </c>
      <c r="C9" s="20"/>
      <c r="D9" s="20"/>
      <c r="E9" s="64"/>
      <c r="F9" s="20"/>
      <c r="G9" s="20"/>
      <c r="H9" s="20"/>
      <c r="I9" s="20"/>
      <c r="J9" s="20"/>
      <c r="K9" s="20"/>
      <c r="L9" s="5">
        <f>SUM(Zeiterfassungskarte345[[#This Row],[tatsächliche Arbeitszeit]:[Krank 
während gepl. Kurzarbeit]])</f>
        <v>0</v>
      </c>
      <c r="M9" s="72"/>
      <c r="O9" s="2"/>
      <c r="Q9" s="2"/>
    </row>
    <row r="10" spans="1:17" ht="30" customHeight="1" x14ac:dyDescent="0.2">
      <c r="B10" s="69">
        <f>B9+1</f>
        <v>44137</v>
      </c>
      <c r="C10" s="20"/>
      <c r="D10" s="20"/>
      <c r="E10" s="64"/>
      <c r="F10" s="20"/>
      <c r="G10" s="20"/>
      <c r="H10" s="20"/>
      <c r="I10" s="20"/>
      <c r="J10" s="20"/>
      <c r="K10" s="20"/>
      <c r="L10" s="5">
        <f>SUM(Zeiterfassungskarte345[[#This Row],[tatsächliche Arbeitszeit]:[Krank 
während gepl. Kurzarbeit]])</f>
        <v>0</v>
      </c>
      <c r="M10" s="72"/>
      <c r="O10" s="2"/>
      <c r="Q10" s="2"/>
    </row>
    <row r="11" spans="1:17" ht="30" customHeight="1" x14ac:dyDescent="0.2">
      <c r="B11" s="69">
        <f t="shared" ref="B11:B39" si="0">B10+1</f>
        <v>44138</v>
      </c>
      <c r="C11" s="20"/>
      <c r="D11" s="20"/>
      <c r="E11" s="64"/>
      <c r="F11" s="20"/>
      <c r="G11" s="20"/>
      <c r="H11" s="20"/>
      <c r="I11" s="20"/>
      <c r="J11" s="20"/>
      <c r="K11" s="20"/>
      <c r="L11" s="5">
        <f>SUM(Zeiterfassungskarte345[[#This Row],[tatsächliche Arbeitszeit]:[Krank 
während gepl. Kurzarbeit]])</f>
        <v>0</v>
      </c>
      <c r="M11" s="72"/>
      <c r="O11" s="2"/>
      <c r="Q11" s="2"/>
    </row>
    <row r="12" spans="1:17" ht="30" customHeight="1" x14ac:dyDescent="0.2">
      <c r="B12" s="69">
        <f t="shared" si="0"/>
        <v>44139</v>
      </c>
      <c r="C12" s="20"/>
      <c r="D12" s="20"/>
      <c r="E12" s="64"/>
      <c r="F12" s="20"/>
      <c r="G12" s="20"/>
      <c r="H12" s="20"/>
      <c r="I12" s="20"/>
      <c r="J12" s="20"/>
      <c r="K12" s="20"/>
      <c r="L12" s="5">
        <f>SUM(Zeiterfassungskarte345[[#This Row],[tatsächliche Arbeitszeit]:[Krank 
während gepl. Kurzarbeit]])</f>
        <v>0</v>
      </c>
      <c r="M12" s="72"/>
      <c r="O12" s="2"/>
      <c r="Q12" s="2"/>
    </row>
    <row r="13" spans="1:17" ht="30" customHeight="1" x14ac:dyDescent="0.2">
      <c r="B13" s="69">
        <f t="shared" si="0"/>
        <v>44140</v>
      </c>
      <c r="C13" s="20"/>
      <c r="D13" s="20"/>
      <c r="E13" s="64"/>
      <c r="F13" s="20"/>
      <c r="G13" s="20"/>
      <c r="H13" s="20"/>
      <c r="I13" s="20"/>
      <c r="J13" s="20"/>
      <c r="K13" s="20"/>
      <c r="L13" s="5">
        <f>SUM(Zeiterfassungskarte345[[#This Row],[tatsächliche Arbeitszeit]:[Krank 
während gepl. Kurzarbeit]])</f>
        <v>0</v>
      </c>
      <c r="M13" s="72"/>
      <c r="O13" s="2"/>
      <c r="Q13" s="2"/>
    </row>
    <row r="14" spans="1:17" ht="30" customHeight="1" x14ac:dyDescent="0.2">
      <c r="B14" s="69">
        <f t="shared" si="0"/>
        <v>44141</v>
      </c>
      <c r="C14" s="21"/>
      <c r="D14" s="20"/>
      <c r="E14" s="64"/>
      <c r="F14" s="20"/>
      <c r="G14" s="20"/>
      <c r="H14" s="20"/>
      <c r="I14" s="20"/>
      <c r="J14" s="20"/>
      <c r="K14" s="20"/>
      <c r="L14" s="5">
        <f>SUM(Zeiterfassungskarte345[[#This Row],[tatsächliche Arbeitszeit]:[Krank 
während gepl. Kurzarbeit]])</f>
        <v>0</v>
      </c>
      <c r="M14" s="72"/>
      <c r="O14" s="2"/>
      <c r="Q14" s="2"/>
    </row>
    <row r="15" spans="1:17" ht="30" customHeight="1" x14ac:dyDescent="0.2">
      <c r="B15" s="69">
        <f t="shared" si="0"/>
        <v>44142</v>
      </c>
      <c r="C15" s="21"/>
      <c r="D15" s="20"/>
      <c r="E15" s="64"/>
      <c r="F15" s="20"/>
      <c r="G15" s="20"/>
      <c r="H15" s="20"/>
      <c r="I15" s="20"/>
      <c r="J15" s="20"/>
      <c r="K15" s="20"/>
      <c r="L15" s="5">
        <f>SUM(Zeiterfassungskarte345[[#This Row],[tatsächliche Arbeitszeit]:[Krank 
während gepl. Kurzarbeit]])</f>
        <v>0</v>
      </c>
      <c r="M15" s="73"/>
      <c r="O15" s="2"/>
      <c r="Q15" s="2"/>
    </row>
    <row r="16" spans="1:17" ht="30" customHeight="1" x14ac:dyDescent="0.2">
      <c r="B16" s="69">
        <f t="shared" si="0"/>
        <v>44143</v>
      </c>
      <c r="C16" s="21"/>
      <c r="D16" s="20"/>
      <c r="E16" s="64"/>
      <c r="F16" s="20"/>
      <c r="G16" s="20"/>
      <c r="H16" s="20"/>
      <c r="I16" s="20"/>
      <c r="J16" s="20"/>
      <c r="K16" s="20"/>
      <c r="L16" s="5">
        <f>SUM(Zeiterfassungskarte345[[#This Row],[tatsächliche Arbeitszeit]:[Krank 
während gepl. Kurzarbeit]])</f>
        <v>0</v>
      </c>
      <c r="M16" s="73"/>
      <c r="O16" s="2"/>
      <c r="Q16" s="2"/>
    </row>
    <row r="17" spans="2:17" ht="30" customHeight="1" x14ac:dyDescent="0.2">
      <c r="B17" s="69">
        <f t="shared" si="0"/>
        <v>44144</v>
      </c>
      <c r="C17" s="21"/>
      <c r="D17" s="20"/>
      <c r="E17" s="64"/>
      <c r="F17" s="20"/>
      <c r="G17" s="20"/>
      <c r="H17" s="20"/>
      <c r="I17" s="20"/>
      <c r="J17" s="20"/>
      <c r="K17" s="20"/>
      <c r="L17" s="5">
        <f>SUM(Zeiterfassungskarte345[[#This Row],[tatsächliche Arbeitszeit]:[Krank 
während gepl. Kurzarbeit]])</f>
        <v>0</v>
      </c>
      <c r="M17" s="72"/>
      <c r="O17" s="2"/>
      <c r="Q17" s="2"/>
    </row>
    <row r="18" spans="2:17" ht="30" customHeight="1" x14ac:dyDescent="0.2">
      <c r="B18" s="69">
        <f t="shared" si="0"/>
        <v>44145</v>
      </c>
      <c r="C18" s="21"/>
      <c r="D18" s="20"/>
      <c r="E18" s="64"/>
      <c r="F18" s="20"/>
      <c r="G18" s="20"/>
      <c r="H18" s="20"/>
      <c r="I18" s="20"/>
      <c r="J18" s="20"/>
      <c r="K18" s="20"/>
      <c r="L18" s="5">
        <f>SUM(Zeiterfassungskarte345[[#This Row],[tatsächliche Arbeitszeit]:[Krank 
während gepl. Kurzarbeit]])</f>
        <v>0</v>
      </c>
      <c r="M18" s="72"/>
      <c r="O18" s="2"/>
      <c r="Q18" s="2"/>
    </row>
    <row r="19" spans="2:17" ht="30" customHeight="1" x14ac:dyDescent="0.2">
      <c r="B19" s="69">
        <f t="shared" si="0"/>
        <v>44146</v>
      </c>
      <c r="C19" s="21"/>
      <c r="D19" s="20"/>
      <c r="E19" s="64"/>
      <c r="F19" s="20"/>
      <c r="G19" s="20"/>
      <c r="H19" s="20"/>
      <c r="I19" s="20"/>
      <c r="J19" s="20"/>
      <c r="K19" s="20"/>
      <c r="L19" s="5">
        <f>SUM(Zeiterfassungskarte345[[#This Row],[tatsächliche Arbeitszeit]:[Krank 
während gepl. Kurzarbeit]])</f>
        <v>0</v>
      </c>
      <c r="M19" s="72"/>
      <c r="O19" s="2"/>
      <c r="Q19" s="2"/>
    </row>
    <row r="20" spans="2:17" ht="30" customHeight="1" x14ac:dyDescent="0.2">
      <c r="B20" s="69">
        <f t="shared" si="0"/>
        <v>44147</v>
      </c>
      <c r="C20" s="21"/>
      <c r="D20" s="20"/>
      <c r="E20" s="64"/>
      <c r="F20" s="20"/>
      <c r="G20" s="20"/>
      <c r="H20" s="20"/>
      <c r="I20" s="20"/>
      <c r="J20" s="20"/>
      <c r="K20" s="20"/>
      <c r="L20" s="5">
        <f>SUM(Zeiterfassungskarte345[[#This Row],[tatsächliche Arbeitszeit]:[Krank 
während gepl. Kurzarbeit]])</f>
        <v>0</v>
      </c>
      <c r="M20" s="72"/>
      <c r="O20" s="2"/>
      <c r="Q20" s="2"/>
    </row>
    <row r="21" spans="2:17" ht="30" customHeight="1" x14ac:dyDescent="0.2">
      <c r="B21" s="69">
        <f t="shared" si="0"/>
        <v>44148</v>
      </c>
      <c r="C21" s="21"/>
      <c r="D21" s="20"/>
      <c r="E21" s="64"/>
      <c r="F21" s="20"/>
      <c r="G21" s="20"/>
      <c r="H21" s="20"/>
      <c r="I21" s="20"/>
      <c r="J21" s="20"/>
      <c r="K21" s="20"/>
      <c r="L21" s="5">
        <f>SUM(Zeiterfassungskarte345[[#This Row],[tatsächliche Arbeitszeit]:[Krank 
während gepl. Kurzarbeit]])</f>
        <v>0</v>
      </c>
      <c r="M21" s="72"/>
      <c r="O21" s="2"/>
      <c r="Q21" s="2"/>
    </row>
    <row r="22" spans="2:17" ht="30" customHeight="1" x14ac:dyDescent="0.2">
      <c r="B22" s="69">
        <f t="shared" si="0"/>
        <v>44149</v>
      </c>
      <c r="C22" s="21"/>
      <c r="D22" s="20"/>
      <c r="E22" s="64"/>
      <c r="F22" s="20"/>
      <c r="G22" s="20"/>
      <c r="H22" s="20"/>
      <c r="I22" s="20"/>
      <c r="J22" s="20"/>
      <c r="K22" s="20"/>
      <c r="L22" s="5">
        <f>SUM(Zeiterfassungskarte345[[#This Row],[tatsächliche Arbeitszeit]:[Krank 
während gepl. Kurzarbeit]])</f>
        <v>0</v>
      </c>
      <c r="M22" s="73"/>
      <c r="O22" s="2"/>
      <c r="Q22" s="2"/>
    </row>
    <row r="23" spans="2:17" ht="30" customHeight="1" x14ac:dyDescent="0.2">
      <c r="B23" s="69">
        <f t="shared" si="0"/>
        <v>44150</v>
      </c>
      <c r="C23" s="21"/>
      <c r="D23" s="20"/>
      <c r="E23" s="64"/>
      <c r="F23" s="20"/>
      <c r="G23" s="20"/>
      <c r="H23" s="20"/>
      <c r="I23" s="20"/>
      <c r="J23" s="20"/>
      <c r="K23" s="20"/>
      <c r="L23" s="5">
        <f>SUM(Zeiterfassungskarte345[[#This Row],[tatsächliche Arbeitszeit]:[Krank 
während gepl. Kurzarbeit]])</f>
        <v>0</v>
      </c>
      <c r="M23" s="73"/>
      <c r="O23" s="2"/>
      <c r="Q23" s="2"/>
    </row>
    <row r="24" spans="2:17" ht="30" customHeight="1" x14ac:dyDescent="0.2">
      <c r="B24" s="69">
        <f t="shared" si="0"/>
        <v>44151</v>
      </c>
      <c r="C24" s="21"/>
      <c r="D24" s="20"/>
      <c r="E24" s="64"/>
      <c r="F24" s="20"/>
      <c r="G24" s="20"/>
      <c r="H24" s="20"/>
      <c r="I24" s="20"/>
      <c r="J24" s="20"/>
      <c r="K24" s="20"/>
      <c r="L24" s="5">
        <f>SUM(Zeiterfassungskarte345[[#This Row],[tatsächliche Arbeitszeit]:[Krank 
während gepl. Kurzarbeit]])</f>
        <v>0</v>
      </c>
      <c r="M24" s="72"/>
      <c r="O24" s="2"/>
      <c r="Q24" s="2"/>
    </row>
    <row r="25" spans="2:17" ht="30" customHeight="1" x14ac:dyDescent="0.2">
      <c r="B25" s="69">
        <f t="shared" si="0"/>
        <v>44152</v>
      </c>
      <c r="C25" s="21"/>
      <c r="D25" s="20"/>
      <c r="E25" s="64"/>
      <c r="F25" s="20"/>
      <c r="G25" s="20"/>
      <c r="H25" s="20"/>
      <c r="I25" s="20"/>
      <c r="J25" s="20"/>
      <c r="K25" s="20"/>
      <c r="L25" s="5">
        <f>SUM(Zeiterfassungskarte345[[#This Row],[tatsächliche Arbeitszeit]:[Krank 
während gepl. Kurzarbeit]])</f>
        <v>0</v>
      </c>
      <c r="M25" s="72"/>
      <c r="O25" s="2"/>
      <c r="Q25" s="2"/>
    </row>
    <row r="26" spans="2:17" ht="30" customHeight="1" x14ac:dyDescent="0.2">
      <c r="B26" s="69">
        <f t="shared" si="0"/>
        <v>44153</v>
      </c>
      <c r="C26" s="21"/>
      <c r="D26" s="20"/>
      <c r="E26" s="64"/>
      <c r="F26" s="20"/>
      <c r="G26" s="20"/>
      <c r="H26" s="20"/>
      <c r="I26" s="20"/>
      <c r="J26" s="20"/>
      <c r="K26" s="20"/>
      <c r="L26" s="5">
        <f>SUM(Zeiterfassungskarte345[[#This Row],[tatsächliche Arbeitszeit]:[Krank 
während gepl. Kurzarbeit]])</f>
        <v>0</v>
      </c>
      <c r="M26" s="72"/>
      <c r="O26" s="2"/>
      <c r="Q26" s="2"/>
    </row>
    <row r="27" spans="2:17" ht="30" customHeight="1" x14ac:dyDescent="0.2">
      <c r="B27" s="69">
        <f t="shared" si="0"/>
        <v>44154</v>
      </c>
      <c r="C27" s="21"/>
      <c r="D27" s="20"/>
      <c r="E27" s="64"/>
      <c r="F27" s="20"/>
      <c r="G27" s="20"/>
      <c r="H27" s="20"/>
      <c r="I27" s="20"/>
      <c r="J27" s="20"/>
      <c r="K27" s="20"/>
      <c r="L27" s="5">
        <f>SUM(Zeiterfassungskarte345[[#This Row],[tatsächliche Arbeitszeit]:[Krank 
während gepl. Kurzarbeit]])</f>
        <v>0</v>
      </c>
      <c r="M27" s="72"/>
      <c r="O27" s="2"/>
      <c r="Q27" s="2"/>
    </row>
    <row r="28" spans="2:17" ht="30" customHeight="1" x14ac:dyDescent="0.2">
      <c r="B28" s="69">
        <f t="shared" si="0"/>
        <v>44155</v>
      </c>
      <c r="C28" s="21"/>
      <c r="D28" s="20"/>
      <c r="E28" s="64"/>
      <c r="F28" s="20"/>
      <c r="G28" s="20"/>
      <c r="H28" s="20"/>
      <c r="I28" s="20"/>
      <c r="J28" s="20"/>
      <c r="K28" s="20"/>
      <c r="L28" s="5">
        <f>SUM(Zeiterfassungskarte345[[#This Row],[tatsächliche Arbeitszeit]:[Krank 
während gepl. Kurzarbeit]])</f>
        <v>0</v>
      </c>
      <c r="M28" s="72"/>
      <c r="O28" s="2"/>
      <c r="Q28" s="2"/>
    </row>
    <row r="29" spans="2:17" ht="30" customHeight="1" x14ac:dyDescent="0.2">
      <c r="B29" s="69">
        <f t="shared" si="0"/>
        <v>44156</v>
      </c>
      <c r="C29" s="21"/>
      <c r="D29" s="20"/>
      <c r="E29" s="64"/>
      <c r="F29" s="20"/>
      <c r="G29" s="20"/>
      <c r="H29" s="20"/>
      <c r="I29" s="20"/>
      <c r="J29" s="20"/>
      <c r="K29" s="20"/>
      <c r="L29" s="5">
        <f>SUM(Zeiterfassungskarte345[[#This Row],[tatsächliche Arbeitszeit]:[Krank 
während gepl. Kurzarbeit]])</f>
        <v>0</v>
      </c>
      <c r="M29" s="73"/>
      <c r="O29" s="2"/>
      <c r="Q29" s="2"/>
    </row>
    <row r="30" spans="2:17" ht="30" customHeight="1" x14ac:dyDescent="0.2">
      <c r="B30" s="69">
        <f t="shared" si="0"/>
        <v>44157</v>
      </c>
      <c r="C30" s="21"/>
      <c r="D30" s="20"/>
      <c r="E30" s="64"/>
      <c r="F30" s="20"/>
      <c r="G30" s="20"/>
      <c r="H30" s="20"/>
      <c r="I30" s="20"/>
      <c r="J30" s="20"/>
      <c r="K30" s="20"/>
      <c r="L30" s="5">
        <f>SUM(Zeiterfassungskarte345[[#This Row],[tatsächliche Arbeitszeit]:[Krank 
während gepl. Kurzarbeit]])</f>
        <v>0</v>
      </c>
      <c r="M30" s="73"/>
      <c r="O30" s="2"/>
      <c r="Q30" s="2"/>
    </row>
    <row r="31" spans="2:17" ht="30" customHeight="1" x14ac:dyDescent="0.2">
      <c r="B31" s="69">
        <f t="shared" si="0"/>
        <v>44158</v>
      </c>
      <c r="C31" s="21"/>
      <c r="D31" s="20"/>
      <c r="E31" s="64"/>
      <c r="F31" s="20"/>
      <c r="G31" s="20"/>
      <c r="H31" s="20"/>
      <c r="I31" s="20"/>
      <c r="J31" s="20"/>
      <c r="K31" s="20"/>
      <c r="L31" s="5">
        <f>SUM(Zeiterfassungskarte345[[#This Row],[tatsächliche Arbeitszeit]:[Krank 
während gepl. Kurzarbeit]])</f>
        <v>0</v>
      </c>
      <c r="M31" s="73"/>
      <c r="O31" s="2"/>
      <c r="Q31" s="2"/>
    </row>
    <row r="32" spans="2:17" ht="30" customHeight="1" x14ac:dyDescent="0.2">
      <c r="B32" s="69">
        <f t="shared" si="0"/>
        <v>44159</v>
      </c>
      <c r="C32" s="21"/>
      <c r="D32" s="20"/>
      <c r="E32" s="64"/>
      <c r="F32" s="20"/>
      <c r="G32" s="20"/>
      <c r="H32" s="20"/>
      <c r="I32" s="20"/>
      <c r="J32" s="20"/>
      <c r="K32" s="20"/>
      <c r="L32" s="5">
        <f>SUM(Zeiterfassungskarte345[[#This Row],[tatsächliche Arbeitszeit]:[Krank 
während gepl. Kurzarbeit]])</f>
        <v>0</v>
      </c>
      <c r="M32" s="73"/>
      <c r="O32" s="2"/>
      <c r="Q32" s="2"/>
    </row>
    <row r="33" spans="2:17" ht="30" customHeight="1" x14ac:dyDescent="0.2">
      <c r="B33" s="69">
        <f t="shared" si="0"/>
        <v>44160</v>
      </c>
      <c r="C33" s="21"/>
      <c r="D33" s="20"/>
      <c r="E33" s="64"/>
      <c r="F33" s="20"/>
      <c r="G33" s="20"/>
      <c r="H33" s="20"/>
      <c r="I33" s="20"/>
      <c r="J33" s="20"/>
      <c r="K33" s="20"/>
      <c r="L33" s="5">
        <f>SUM(Zeiterfassungskarte345[[#This Row],[tatsächliche Arbeitszeit]:[Krank 
während gepl. Kurzarbeit]])</f>
        <v>0</v>
      </c>
      <c r="M33" s="73"/>
      <c r="O33" s="2"/>
      <c r="Q33" s="2"/>
    </row>
    <row r="34" spans="2:17" ht="30" customHeight="1" x14ac:dyDescent="0.2">
      <c r="B34" s="69">
        <f t="shared" si="0"/>
        <v>44161</v>
      </c>
      <c r="C34" s="21"/>
      <c r="D34" s="20"/>
      <c r="E34" s="64"/>
      <c r="F34" s="20"/>
      <c r="G34" s="20"/>
      <c r="H34" s="20"/>
      <c r="I34" s="20"/>
      <c r="J34" s="20"/>
      <c r="K34" s="20"/>
      <c r="L34" s="5">
        <f>SUM(Zeiterfassungskarte345[[#This Row],[tatsächliche Arbeitszeit]:[Krank 
während gepl. Kurzarbeit]])</f>
        <v>0</v>
      </c>
      <c r="M34" s="73"/>
      <c r="O34" s="2"/>
      <c r="Q34" s="2"/>
    </row>
    <row r="35" spans="2:17" ht="30" customHeight="1" x14ac:dyDescent="0.2">
      <c r="B35" s="69">
        <f t="shared" si="0"/>
        <v>44162</v>
      </c>
      <c r="C35" s="20"/>
      <c r="D35" s="20"/>
      <c r="E35" s="64"/>
      <c r="F35" s="20"/>
      <c r="G35" s="20"/>
      <c r="H35" s="20"/>
      <c r="I35" s="20"/>
      <c r="J35" s="20"/>
      <c r="K35" s="20"/>
      <c r="L35" s="5">
        <f>SUM(Zeiterfassungskarte345[[#This Row],[tatsächliche Arbeitszeit]:[Krank 
während gepl. Kurzarbeit]])</f>
        <v>0</v>
      </c>
      <c r="M35" s="73"/>
      <c r="O35" s="2"/>
      <c r="Q35" s="2"/>
    </row>
    <row r="36" spans="2:17" ht="30" customHeight="1" x14ac:dyDescent="0.2">
      <c r="B36" s="69">
        <f t="shared" si="0"/>
        <v>44163</v>
      </c>
      <c r="C36" s="20"/>
      <c r="D36" s="20"/>
      <c r="E36" s="64"/>
      <c r="F36" s="20"/>
      <c r="G36" s="20"/>
      <c r="H36" s="20"/>
      <c r="I36" s="20"/>
      <c r="J36" s="20"/>
      <c r="K36" s="20"/>
      <c r="L36" s="5">
        <f>SUM(Zeiterfassungskarte345[[#This Row],[tatsächliche Arbeitszeit]:[Krank 
während gepl. Kurzarbeit]])</f>
        <v>0</v>
      </c>
      <c r="M36" s="73"/>
      <c r="O36" s="2"/>
      <c r="Q36" s="2"/>
    </row>
    <row r="37" spans="2:17" ht="30" customHeight="1" x14ac:dyDescent="0.2">
      <c r="B37" s="69">
        <f t="shared" si="0"/>
        <v>44164</v>
      </c>
      <c r="C37" s="20"/>
      <c r="D37" s="20"/>
      <c r="E37" s="64"/>
      <c r="F37" s="20"/>
      <c r="G37" s="20"/>
      <c r="H37" s="20"/>
      <c r="I37" s="20"/>
      <c r="J37" s="20"/>
      <c r="K37" s="20"/>
      <c r="L37" s="5">
        <f>SUM(Zeiterfassungskarte345[[#This Row],[tatsächliche Arbeitszeit]:[Krank 
während gepl. Kurzarbeit]])</f>
        <v>0</v>
      </c>
      <c r="M37" s="73"/>
      <c r="O37" s="2"/>
      <c r="Q37" s="2"/>
    </row>
    <row r="38" spans="2:17" ht="30" customHeight="1" x14ac:dyDescent="0.2">
      <c r="B38" s="69">
        <f t="shared" si="0"/>
        <v>44165</v>
      </c>
      <c r="C38" s="20"/>
      <c r="D38" s="20"/>
      <c r="E38" s="64"/>
      <c r="F38" s="20"/>
      <c r="G38" s="20"/>
      <c r="H38" s="20"/>
      <c r="I38" s="20"/>
      <c r="J38" s="20"/>
      <c r="K38" s="20"/>
      <c r="L38" s="5">
        <f>SUM(Zeiterfassungskarte345[[#This Row],[tatsächliche Arbeitszeit]:[Krank 
während gepl. Kurzarbeit]])</f>
        <v>0</v>
      </c>
      <c r="M38" s="73"/>
      <c r="O38" s="2"/>
      <c r="Q38" s="2"/>
    </row>
    <row r="39" spans="2:17" ht="30" customHeight="1" thickBot="1" x14ac:dyDescent="0.25">
      <c r="B39" s="69">
        <f t="shared" si="0"/>
        <v>44166</v>
      </c>
      <c r="C39" s="20"/>
      <c r="D39" s="20"/>
      <c r="E39" s="64"/>
      <c r="F39" s="20"/>
      <c r="G39" s="20"/>
      <c r="H39" s="20"/>
      <c r="I39" s="20"/>
      <c r="J39" s="20"/>
      <c r="K39" s="20"/>
      <c r="L39" s="5">
        <f>SUM(Zeiterfassungskarte345[[#This Row],[tatsächliche Arbeitszeit]:[Krank 
während gepl. Kurzarbeit]])</f>
        <v>0</v>
      </c>
      <c r="M39" s="73"/>
      <c r="O39" s="2"/>
      <c r="Q39" s="2"/>
    </row>
    <row r="40" spans="2:17" s="37" customFormat="1" ht="30" customHeight="1" thickBot="1" x14ac:dyDescent="0.25">
      <c r="B40" s="56" t="s">
        <v>6</v>
      </c>
      <c r="C40" s="57">
        <f>SUBTOTAL(109,Zeiterfassungskarte345[vertragliche
Arbeitszeit])</f>
        <v>0</v>
      </c>
      <c r="D40" s="58">
        <f>SUBTOTAL(109,Zeiterfassungskarte345[davon (geplante) Arbeitszeit])</f>
        <v>0</v>
      </c>
      <c r="E40" s="65">
        <f>SUBTOTAL(109,Zeiterfassungskarte345[davon geplante Kurzarbeit])</f>
        <v>0</v>
      </c>
      <c r="F40" s="58">
        <f>SUBTOTAL(109,Zeiterfassungskarte345[tatsächliche Arbeitszeit])</f>
        <v>0</v>
      </c>
      <c r="G40" s="58">
        <f>SUBTOTAL(109,Zeiterfassungskarte345[tatsächliche Arbeitszeit])</f>
        <v>0</v>
      </c>
      <c r="H40" s="58">
        <f>SUBTOTAL(109,Zeiterfassungskarte345[Krank 
während gepl.
Arbeitszeit ])</f>
        <v>0</v>
      </c>
      <c r="I40" s="58">
        <f>SUBTOTAL(109,Zeiterfassungskarte345[Urlaub (Std.)])</f>
        <v>0</v>
      </c>
      <c r="J40" s="58">
        <f>SUBTOTAL(109,Zeiterfassungskarte345[tatsächliche 
Kurzarbeit])</f>
        <v>0</v>
      </c>
      <c r="K40" s="58">
        <f>SUM(Zeiterfassungskarte345[Krank 
während gepl. Kurzarbeit])</f>
        <v>0</v>
      </c>
      <c r="L40" s="59">
        <f>SUBTOTAL(109,Zeiterfassungskarte345[Std. Abrechnung 
Gesamt])</f>
        <v>0</v>
      </c>
      <c r="M40" s="60"/>
    </row>
    <row r="41" spans="2:17" ht="30" customHeight="1" x14ac:dyDescent="0.2">
      <c r="B41" s="6"/>
      <c r="C41" s="27"/>
      <c r="D41" s="27"/>
      <c r="E41" s="7"/>
      <c r="F41" s="7"/>
      <c r="G41" s="7"/>
      <c r="I41" s="28" t="s">
        <v>18</v>
      </c>
      <c r="J41" s="29">
        <f>Zeiterfassungskarte345[[#Totals],[tatsächliche 
Kurzarbeit]]-L41</f>
        <v>0</v>
      </c>
      <c r="L41" s="27">
        <f>Zeiterfassungskarte345[[#Totals],[Std. Abrechnung 
Gesamt]]-Zeiterfassungskarte345[[#Totals],[vertragliche
Arbeitszeit]]</f>
        <v>0</v>
      </c>
      <c r="M41" s="7"/>
      <c r="O41" s="16"/>
      <c r="Q41" s="2"/>
    </row>
    <row r="42" spans="2:17" ht="30" customHeight="1" x14ac:dyDescent="0.2">
      <c r="B42" s="6"/>
      <c r="C42" s="27"/>
      <c r="D42" s="27"/>
      <c r="E42" s="7"/>
      <c r="F42" s="7"/>
      <c r="G42" s="7"/>
      <c r="I42" s="28"/>
      <c r="J42" s="29"/>
      <c r="L42" s="27"/>
      <c r="M42" s="7"/>
      <c r="O42" s="16"/>
      <c r="Q42" s="2"/>
    </row>
    <row r="43" spans="2:17" ht="42.75" customHeight="1" x14ac:dyDescent="0.2">
      <c r="C43" s="77"/>
      <c r="D43" s="77"/>
      <c r="E43" s="77"/>
      <c r="F43" s="33"/>
      <c r="G43" s="33"/>
      <c r="H43" s="32"/>
      <c r="I43" s="33"/>
      <c r="J43" s="32"/>
      <c r="K43" s="36"/>
      <c r="L43" s="35"/>
      <c r="Q43" s="2"/>
    </row>
    <row r="44" spans="2:17" ht="30" customHeight="1" x14ac:dyDescent="0.2">
      <c r="C44" s="2" t="s">
        <v>7</v>
      </c>
      <c r="F44" s="1" t="s">
        <v>2</v>
      </c>
      <c r="G44" s="1"/>
      <c r="K44" s="36"/>
      <c r="L44" s="1"/>
      <c r="Q44" s="2"/>
    </row>
    <row r="45" spans="2:17" ht="30" customHeight="1" x14ac:dyDescent="0.2">
      <c r="F45" s="1"/>
      <c r="G45" s="1"/>
      <c r="K45" s="36"/>
      <c r="L45" s="1"/>
      <c r="Q45" s="2"/>
    </row>
    <row r="46" spans="2:17" ht="30" customHeight="1" x14ac:dyDescent="0.2">
      <c r="C46" s="77"/>
      <c r="D46" s="77"/>
      <c r="E46" s="77"/>
      <c r="F46" s="33"/>
      <c r="G46" s="33"/>
      <c r="H46" s="32"/>
      <c r="I46" s="33"/>
      <c r="J46" s="32"/>
      <c r="K46" s="36"/>
      <c r="L46" s="35"/>
      <c r="Q46" s="2"/>
    </row>
    <row r="47" spans="2:17" ht="30" customHeight="1" x14ac:dyDescent="0.2">
      <c r="C47" s="2" t="s">
        <v>1</v>
      </c>
      <c r="F47" s="1" t="s">
        <v>39</v>
      </c>
      <c r="G47" s="1"/>
      <c r="L47" s="1"/>
      <c r="P47" s="1"/>
    </row>
  </sheetData>
  <sheetProtection algorithmName="SHA-512" hashValue="yVezNWFPp72W3VA750hx2+eIiX6IpZ3rhm46hmGwK3QB72K97xUJkEDXcsgmviAW6wcmU8ZTJKsyT7qVlDlgAA==" saltValue="Buw3AaHgoOyKTAwtHTXTng==" spinCount="100000" sheet="1" objects="1" scenarios="1"/>
  <mergeCells count="7">
    <mergeCell ref="C46:E46"/>
    <mergeCell ref="B1:C1"/>
    <mergeCell ref="M1:M2"/>
    <mergeCell ref="C3:M3"/>
    <mergeCell ref="C4:E4"/>
    <mergeCell ref="G4:M4"/>
    <mergeCell ref="C43:E43"/>
  </mergeCells>
  <dataValidations count="29">
    <dataValidation allowBlank="1" showInputMessage="1" showErrorMessage="1" prompt="Geben Sie in dieser Zelle den Namen des Mitarbeiters ein." sqref="G4"/>
    <dataValidation allowBlank="1" showInputMessage="1" showErrorMessage="1" promptTitle="Anwesenheitszeiten - Arbeitszeit" prompt="In dieser Spalte ist die geplante zu leistende Arbeitszeit anzugeben, unabhänging von Feiertagen." sqref="D8"/>
    <dataValidation allowBlank="1" showInputMessage="1" showErrorMessage="1" prompt="Geben Sie in dieser Zelle die Postanschrift ein." sqref="H5:H6 J5:J6"/>
    <dataValidation type="decimal" allowBlank="1" showInputMessage="1" showErrorMessage="1" errorTitle="Stunden prüfen" error="Bitte prüfen Sie Ihre Stundenzahl" sqref="C9:C39">
      <formula1>-14</formula1>
      <formula2>14</formula2>
    </dataValidation>
    <dataValidation allowBlank="1" showInputMessage="1" showErrorMessage="1" promptTitle="Datum" prompt="Geben Sie in dieser Feld den ersten des jeweiligen Monats ein_x000a_" sqref="B9"/>
    <dataValidation allowBlank="1" showInputMessage="1" showErrorMessage="1" promptTitle="Ist-Arbeitszeit" prompt="Geben Sie in dieser Spalte unter dieser Überschrift die tatsächlichen Arbeitsstunden ein. _x000a__x000a_Hinweis: Sofern der Arbeitnehmer mehr als die vertraglich vereinbartet Std. an dem Tag geleistet hat,werden diese mit den Kurzarbeiterzeiten des Monats verrechnet." sqref="F8"/>
    <dataValidation allowBlank="1" showInputMessage="1" showErrorMessage="1" promptTitle="geplante Ausfallstunden" prompt="in dieser Spalte ist anzugeben mit welchen Ausfallstunden den  Mitarbeiter plant." sqref="E8"/>
    <dataValidation allowBlank="1" showInputMessage="1" showErrorMessage="1" prompt="Geben Sie in dieser Zelle die Unterschrift Arbeitgebers ein." sqref="L46 I46 C46 F46:G46"/>
    <dataValidation allowBlank="1" showInputMessage="1" showErrorMessage="1" prompt="Geben Sie in dieser Zelle Personalnummer des Mitarbeiters ein." sqref="C4"/>
    <dataValidation allowBlank="1" showInputMessage="1" showErrorMessage="1" prompt="Geben Sie in dieser Zelle den Namen Ihres Unternehmens ein." sqref="C3"/>
    <dataValidation allowBlank="1" showInputMessage="1" showErrorMessage="1" prompt="Geben Sie die Telefonnummer des Mitarbeiters in dieser Zelle ein." sqref="L5:M6 I5:I6"/>
    <dataValidation allowBlank="1" showErrorMessage="1" sqref="C5:E6"/>
    <dataValidation allowBlank="1" showInputMessage="1" showErrorMessage="1" promptTitle="vetragliche Arbeitszeit" prompt="In dieser Spalte ist die vertraglich regelmäßig vereinbarte Arbeitszeit anzugeben, unabhänging von Feiertagen." sqref="C8"/>
    <dataValidation allowBlank="1" showInputMessage="1" showErrorMessage="1" prompt="Der Titel des Arbeitsblatts befindet sich in dieser Zelle. Geben Sie in den Zellen unten die Mitarbeiterdetails ein." sqref="B1"/>
    <dataValidation allowBlank="1" showInputMessage="1" showErrorMessage="1" prompt="Geben Sie in dieser Zelle die Unterschrift des Mitarbeiters ein." sqref="L43 I43 C43 F43:G43"/>
    <dataValidation allowBlank="1" showInputMessage="1" showErrorMessage="1" prompt="Die Summe der Arbeitsstunden für jeden Tag wird in dieser Spalte unter dieser Überschrift automatisch berechnet." sqref="L8"/>
    <dataValidation allowBlank="1" showInputMessage="1" showErrorMessage="1" promptTitle="Urlaub" prompt="Geben Sie in dieser Spalte die vertragliche Arbeitszeit ein, wenn an dem Tag Urlaub gewährt wurde.  _x000a__x000a_Hinweis: An einem Tag mit Urlaubgenehmigung findet für den AN keine Kurzarbeit statt.  " sqref="I8"/>
    <dataValidation allowBlank="1" showInputMessage="1" showErrorMessage="1" prompt="Geben Sie in dieser Spalte die Stunden der geplannten Kurzarbeit für Abwesenheit wegen einer Krankheit ein._x000a__x000a_" sqref="K8"/>
    <dataValidation allowBlank="1" showInputMessage="1" showErrorMessage="1" promptTitle="Kurzarbeit" prompt="Geben Sie in dieser Spalte unter dieser Überschrift die  Kurzarbeiterstunden ein." sqref="J8"/>
    <dataValidation allowBlank="1" showInputMessage="1" showErrorMessage="1" promptTitle="Krank" prompt="Geben Sie in dieser Spalte unter dieser Überschrift die Stunden der geplannte Arbeitzeit ein, sofern jemand für diese Zeit erkankt war. _x000a_" sqref="H8"/>
    <dataValidation allowBlank="1" showErrorMessage="1" prompt="Die Wochentage werden in dieser Spalte unter dieser Überschrift automatisch aktualisiert." sqref="B8"/>
    <dataValidation allowBlank="1" showInputMessage="1" showErrorMessage="1" prompt="Geben Sie in der Zelle rechts die Postanschrift ein." sqref="B5:B7"/>
    <dataValidation allowBlank="1" showInputMessage="1" showErrorMessage="1" prompt="Geben Sie die Telefonnummer des Mitarbeiters in der Zelle rechts ein." sqref="K5:K6"/>
    <dataValidation allowBlank="1" showInputMessage="1" showErrorMessage="1" prompt="Geben Sie den Namen des Mitarbeiters in der Zelle rechts ein." sqref="F4"/>
    <dataValidation allowBlank="1" showInputMessage="1" showErrorMessage="1" prompt="Erstellen Sie auf diesem Arbeitsblatt eine wöchentliche Arbeitszeittabelle. Die Summe der Stunden und die Summe des Gehalts werden am Ende der Arbeitszeittabelle automatisch berechnet." sqref="A1:A3"/>
    <dataValidation allowBlank="1" showInputMessage="1" showErrorMessage="1" prompt="Hier sind Anmlerung möglich" sqref="M8"/>
    <dataValidation type="decimal" errorStyle="warning" allowBlank="1" showInputMessage="1" showErrorMessage="1" errorTitle="Stundenüberschreitung" error="Prüfen Sie Ihre Stundeneingabe mit der vertraglichen Arbeitszeit " sqref="D9:K39">
      <formula1>0</formula1>
      <formula2>$C9</formula2>
    </dataValidation>
    <dataValidation allowBlank="1" showErrorMessage="1" prompt="Geben Sie den Namen des Mitarbeiters in der Zelle rechts ein." sqref="B3:B4"/>
    <dataValidation allowBlank="1" showInputMessage="1" showErrorMessage="1" promptTitle="Feiertag" prompt="Sofern Sie nicht zu den Branchen zählen,bei den der Feiertag ein Arbeitstag darstellen kann, tragen Sie die vertraglichen Stunden eines vergleichbaren Wochentages für den Feiertag ein.  " sqref="G8"/>
  </dataValidations>
  <printOptions horizontalCentered="1"/>
  <pageMargins left="0.23622047244094491" right="0.23622047244094491" top="0.82677165354330717" bottom="0.19685039370078741" header="0.31496062992125984" footer="0.31496062992125984"/>
  <pageSetup paperSize="9" scale="42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autoPageBreaks="0" fitToPage="1"/>
  </sheetPr>
  <dimension ref="A1:Q47"/>
  <sheetViews>
    <sheetView showGridLines="0" view="pageBreakPreview" zoomScaleNormal="85" zoomScaleSheetLayoutView="100" zoomScalePageLayoutView="55" workbookViewId="0">
      <selection activeCell="B9" sqref="B9"/>
    </sheetView>
  </sheetViews>
  <sheetFormatPr baseColWidth="10" defaultColWidth="7.296875" defaultRowHeight="30" customHeight="1" x14ac:dyDescent="0.2"/>
  <cols>
    <col min="1" max="1" width="1.3984375" style="2" customWidth="1"/>
    <col min="2" max="2" width="31" style="2" customWidth="1"/>
    <col min="3" max="3" width="11.796875" style="2" customWidth="1"/>
    <col min="4" max="4" width="10.8984375" style="2" customWidth="1"/>
    <col min="5" max="5" width="11.19921875" style="2" customWidth="1"/>
    <col min="6" max="6" width="12.5" style="2" customWidth="1"/>
    <col min="7" max="7" width="9.796875" style="2" customWidth="1"/>
    <col min="8" max="8" width="13.5" style="2" customWidth="1"/>
    <col min="9" max="9" width="10.296875" style="2" customWidth="1"/>
    <col min="10" max="10" width="12.296875" style="2" customWidth="1"/>
    <col min="11" max="11" width="12.8984375" style="2" customWidth="1"/>
    <col min="12" max="12" width="13" style="2" customWidth="1"/>
    <col min="13" max="13" width="35.296875" style="2" customWidth="1"/>
    <col min="14" max="14" width="1.3984375" style="2" customWidth="1"/>
    <col min="15" max="15" width="34.3984375" style="41" customWidth="1"/>
    <col min="16" max="16" width="14.3984375" style="2" customWidth="1"/>
    <col min="17" max="17" width="28.296875" style="4" customWidth="1"/>
    <col min="18" max="18" width="9.796875" style="2" customWidth="1"/>
    <col min="19" max="19" width="2.69921875" style="2" customWidth="1"/>
    <col min="20" max="16384" width="7.296875" style="2"/>
  </cols>
  <sheetData>
    <row r="1" spans="1:17" ht="36" customHeight="1" x14ac:dyDescent="0.2">
      <c r="B1" s="76" t="s">
        <v>0</v>
      </c>
      <c r="C1" s="76"/>
      <c r="M1" s="75"/>
      <c r="O1" s="2"/>
      <c r="Q1" s="2"/>
    </row>
    <row r="2" spans="1:17" ht="36" customHeight="1" x14ac:dyDescent="0.2">
      <c r="M2" s="75"/>
      <c r="O2" s="2"/>
      <c r="Q2" s="2"/>
    </row>
    <row r="3" spans="1:17" ht="41.25" customHeight="1" x14ac:dyDescent="0.2">
      <c r="A3" s="8"/>
      <c r="B3" s="24" t="s">
        <v>3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O3" s="2"/>
      <c r="Q3" s="2"/>
    </row>
    <row r="4" spans="1:17" ht="36" customHeight="1" x14ac:dyDescent="0.2">
      <c r="A4" s="8"/>
      <c r="B4" s="24" t="s">
        <v>4</v>
      </c>
      <c r="C4" s="74"/>
      <c r="D4" s="74"/>
      <c r="E4" s="74"/>
      <c r="F4" s="34" t="s">
        <v>5</v>
      </c>
      <c r="G4" s="79"/>
      <c r="H4" s="79"/>
      <c r="I4" s="79"/>
      <c r="J4" s="79"/>
      <c r="K4" s="79"/>
      <c r="L4" s="79"/>
      <c r="M4" s="79"/>
      <c r="O4" s="2"/>
      <c r="Q4" s="2"/>
    </row>
    <row r="5" spans="1:17" ht="18" customHeight="1" x14ac:dyDescent="0.2">
      <c r="A5" s="8"/>
      <c r="B5" s="9"/>
      <c r="C5" s="10"/>
      <c r="D5" s="10"/>
      <c r="E5" s="10"/>
      <c r="F5" s="11"/>
      <c r="G5" s="11"/>
      <c r="H5" s="10"/>
      <c r="I5" s="12"/>
      <c r="J5" s="10"/>
      <c r="K5" s="13"/>
      <c r="L5" s="14"/>
      <c r="M5" s="22"/>
      <c r="O5" s="2"/>
      <c r="Q5" s="2"/>
    </row>
    <row r="6" spans="1:17" ht="18" customHeight="1" x14ac:dyDescent="0.2">
      <c r="A6" s="8"/>
      <c r="B6" s="9"/>
      <c r="C6" s="10"/>
      <c r="D6" s="10"/>
      <c r="E6" s="10"/>
      <c r="F6" s="11"/>
      <c r="G6" s="11"/>
      <c r="H6" s="10"/>
      <c r="I6" s="12"/>
      <c r="J6" s="10"/>
      <c r="K6" s="13"/>
      <c r="L6" s="14"/>
      <c r="M6" s="22"/>
      <c r="O6" s="2"/>
      <c r="Q6" s="2"/>
    </row>
    <row r="7" spans="1:17" ht="26.25" customHeight="1" x14ac:dyDescent="0.2">
      <c r="B7" s="66" t="s">
        <v>12</v>
      </c>
      <c r="C7" s="44"/>
      <c r="D7" s="44"/>
      <c r="E7" s="62"/>
      <c r="F7" s="53" t="s">
        <v>35</v>
      </c>
      <c r="G7" s="53"/>
      <c r="H7" s="52"/>
      <c r="I7" s="53"/>
      <c r="J7" s="53"/>
      <c r="K7" s="52"/>
      <c r="L7" s="54"/>
      <c r="M7" s="70"/>
      <c r="O7" s="2"/>
      <c r="Q7" s="2"/>
    </row>
    <row r="8" spans="1:17" ht="42" customHeight="1" x14ac:dyDescent="0.2">
      <c r="B8" s="67" t="s">
        <v>1</v>
      </c>
      <c r="C8" s="43" t="s">
        <v>8</v>
      </c>
      <c r="D8" s="43" t="s">
        <v>37</v>
      </c>
      <c r="E8" s="63" t="s">
        <v>13</v>
      </c>
      <c r="F8" s="61" t="s">
        <v>19</v>
      </c>
      <c r="G8" s="47" t="s">
        <v>42</v>
      </c>
      <c r="H8" s="48" t="s">
        <v>41</v>
      </c>
      <c r="I8" s="47" t="s">
        <v>20</v>
      </c>
      <c r="J8" s="47" t="s">
        <v>40</v>
      </c>
      <c r="K8" s="48" t="s">
        <v>22</v>
      </c>
      <c r="L8" s="49" t="s">
        <v>11</v>
      </c>
      <c r="M8" s="71" t="s">
        <v>10</v>
      </c>
      <c r="O8" s="2"/>
      <c r="Q8" s="2"/>
    </row>
    <row r="9" spans="1:17" ht="30" customHeight="1" x14ac:dyDescent="0.2">
      <c r="B9" s="68">
        <v>40848</v>
      </c>
      <c r="C9" s="20"/>
      <c r="D9" s="20"/>
      <c r="E9" s="64"/>
      <c r="F9" s="20"/>
      <c r="G9" s="20"/>
      <c r="H9" s="20"/>
      <c r="I9" s="20"/>
      <c r="J9" s="20"/>
      <c r="K9" s="20"/>
      <c r="L9" s="5">
        <f>SUM(Zeiterfassungskarte3458[[#This Row],[tatsächliche Arbeitszeit]:[Krank 
während gepl. Kurzarbeit]])</f>
        <v>0</v>
      </c>
      <c r="M9" s="72"/>
      <c r="O9" s="2"/>
      <c r="Q9" s="2"/>
    </row>
    <row r="10" spans="1:17" ht="30" customHeight="1" x14ac:dyDescent="0.2">
      <c r="B10" s="69">
        <f>B9+1</f>
        <v>40849</v>
      </c>
      <c r="C10" s="20"/>
      <c r="D10" s="20"/>
      <c r="E10" s="64"/>
      <c r="F10" s="20"/>
      <c r="G10" s="20"/>
      <c r="H10" s="20"/>
      <c r="I10" s="20"/>
      <c r="J10" s="20"/>
      <c r="K10" s="20"/>
      <c r="L10" s="5">
        <f>SUM(Zeiterfassungskarte3458[[#This Row],[tatsächliche Arbeitszeit]:[Krank 
während gepl. Kurzarbeit]])</f>
        <v>0</v>
      </c>
      <c r="M10" s="72"/>
      <c r="O10" s="2"/>
      <c r="Q10" s="2"/>
    </row>
    <row r="11" spans="1:17" ht="30" customHeight="1" x14ac:dyDescent="0.2">
      <c r="B11" s="69">
        <f t="shared" ref="B11:B39" si="0">B10+1</f>
        <v>40850</v>
      </c>
      <c r="C11" s="20"/>
      <c r="D11" s="20"/>
      <c r="E11" s="64"/>
      <c r="F11" s="20"/>
      <c r="G11" s="20"/>
      <c r="H11" s="20"/>
      <c r="I11" s="20"/>
      <c r="J11" s="20"/>
      <c r="K11" s="20"/>
      <c r="L11" s="5">
        <f>SUM(Zeiterfassungskarte3458[[#This Row],[tatsächliche Arbeitszeit]:[Krank 
während gepl. Kurzarbeit]])</f>
        <v>0</v>
      </c>
      <c r="M11" s="72"/>
      <c r="O11" s="2"/>
      <c r="Q11" s="2"/>
    </row>
    <row r="12" spans="1:17" ht="30" customHeight="1" x14ac:dyDescent="0.2">
      <c r="B12" s="69">
        <f t="shared" si="0"/>
        <v>40851</v>
      </c>
      <c r="C12" s="20"/>
      <c r="D12" s="20"/>
      <c r="E12" s="64"/>
      <c r="F12" s="20"/>
      <c r="G12" s="20"/>
      <c r="H12" s="20"/>
      <c r="I12" s="20"/>
      <c r="J12" s="20"/>
      <c r="K12" s="20"/>
      <c r="L12" s="5">
        <f>SUM(Zeiterfassungskarte3458[[#This Row],[tatsächliche Arbeitszeit]:[Krank 
während gepl. Kurzarbeit]])</f>
        <v>0</v>
      </c>
      <c r="M12" s="72"/>
      <c r="O12" s="2"/>
      <c r="Q12" s="2"/>
    </row>
    <row r="13" spans="1:17" ht="30" customHeight="1" x14ac:dyDescent="0.2">
      <c r="B13" s="69">
        <f t="shared" si="0"/>
        <v>40852</v>
      </c>
      <c r="C13" s="20"/>
      <c r="D13" s="20"/>
      <c r="E13" s="64"/>
      <c r="F13" s="20"/>
      <c r="G13" s="20"/>
      <c r="H13" s="20"/>
      <c r="I13" s="20"/>
      <c r="J13" s="20"/>
      <c r="K13" s="20"/>
      <c r="L13" s="5">
        <f>SUM(Zeiterfassungskarte3458[[#This Row],[tatsächliche Arbeitszeit]:[Krank 
während gepl. Kurzarbeit]])</f>
        <v>0</v>
      </c>
      <c r="M13" s="72"/>
      <c r="O13" s="2"/>
      <c r="Q13" s="2"/>
    </row>
    <row r="14" spans="1:17" ht="30" customHeight="1" x14ac:dyDescent="0.2">
      <c r="B14" s="69">
        <f t="shared" si="0"/>
        <v>40853</v>
      </c>
      <c r="C14" s="21"/>
      <c r="D14" s="20"/>
      <c r="E14" s="64"/>
      <c r="F14" s="20"/>
      <c r="G14" s="20"/>
      <c r="H14" s="20"/>
      <c r="I14" s="20"/>
      <c r="J14" s="20"/>
      <c r="K14" s="20"/>
      <c r="L14" s="5">
        <f>SUM(Zeiterfassungskarte3458[[#This Row],[tatsächliche Arbeitszeit]:[Krank 
während gepl. Kurzarbeit]])</f>
        <v>0</v>
      </c>
      <c r="M14" s="72"/>
      <c r="O14" s="2"/>
      <c r="Q14" s="2"/>
    </row>
    <row r="15" spans="1:17" ht="30" customHeight="1" x14ac:dyDescent="0.2">
      <c r="B15" s="69">
        <f t="shared" si="0"/>
        <v>40854</v>
      </c>
      <c r="C15" s="21"/>
      <c r="D15" s="20"/>
      <c r="E15" s="64"/>
      <c r="F15" s="20"/>
      <c r="G15" s="20"/>
      <c r="H15" s="20"/>
      <c r="I15" s="20"/>
      <c r="J15" s="20"/>
      <c r="K15" s="20"/>
      <c r="L15" s="5">
        <f>SUM(Zeiterfassungskarte3458[[#This Row],[tatsächliche Arbeitszeit]:[Krank 
während gepl. Kurzarbeit]])</f>
        <v>0</v>
      </c>
      <c r="M15" s="73"/>
      <c r="O15" s="2"/>
      <c r="Q15" s="2"/>
    </row>
    <row r="16" spans="1:17" ht="30" customHeight="1" x14ac:dyDescent="0.2">
      <c r="B16" s="69">
        <f t="shared" si="0"/>
        <v>40855</v>
      </c>
      <c r="C16" s="21"/>
      <c r="D16" s="20"/>
      <c r="E16" s="64"/>
      <c r="F16" s="20"/>
      <c r="G16" s="20"/>
      <c r="H16" s="20"/>
      <c r="I16" s="20"/>
      <c r="J16" s="20"/>
      <c r="K16" s="20"/>
      <c r="L16" s="5">
        <f>SUM(Zeiterfassungskarte3458[[#This Row],[tatsächliche Arbeitszeit]:[Krank 
während gepl. Kurzarbeit]])</f>
        <v>0</v>
      </c>
      <c r="M16" s="73"/>
      <c r="O16" s="2"/>
      <c r="Q16" s="2"/>
    </row>
    <row r="17" spans="2:17" ht="30" customHeight="1" x14ac:dyDescent="0.2">
      <c r="B17" s="69">
        <f t="shared" si="0"/>
        <v>40856</v>
      </c>
      <c r="C17" s="21"/>
      <c r="D17" s="20"/>
      <c r="E17" s="64"/>
      <c r="F17" s="20"/>
      <c r="G17" s="20"/>
      <c r="H17" s="20"/>
      <c r="I17" s="20"/>
      <c r="J17" s="20"/>
      <c r="K17" s="20"/>
      <c r="L17" s="5">
        <f>SUM(Zeiterfassungskarte3458[[#This Row],[tatsächliche Arbeitszeit]:[Krank 
während gepl. Kurzarbeit]])</f>
        <v>0</v>
      </c>
      <c r="M17" s="72"/>
      <c r="O17" s="2"/>
      <c r="Q17" s="2"/>
    </row>
    <row r="18" spans="2:17" ht="30" customHeight="1" x14ac:dyDescent="0.2">
      <c r="B18" s="69">
        <f t="shared" si="0"/>
        <v>40857</v>
      </c>
      <c r="C18" s="21"/>
      <c r="D18" s="20"/>
      <c r="E18" s="64"/>
      <c r="F18" s="20"/>
      <c r="G18" s="20"/>
      <c r="H18" s="20"/>
      <c r="I18" s="20"/>
      <c r="J18" s="20"/>
      <c r="K18" s="20"/>
      <c r="L18" s="5">
        <f>SUM(Zeiterfassungskarte3458[[#This Row],[tatsächliche Arbeitszeit]:[Krank 
während gepl. Kurzarbeit]])</f>
        <v>0</v>
      </c>
      <c r="M18" s="72"/>
      <c r="O18" s="2"/>
      <c r="Q18" s="2"/>
    </row>
    <row r="19" spans="2:17" ht="30" customHeight="1" x14ac:dyDescent="0.2">
      <c r="B19" s="69">
        <f t="shared" si="0"/>
        <v>40858</v>
      </c>
      <c r="C19" s="21"/>
      <c r="D19" s="20"/>
      <c r="E19" s="64"/>
      <c r="F19" s="20"/>
      <c r="G19" s="20"/>
      <c r="H19" s="20"/>
      <c r="I19" s="20"/>
      <c r="J19" s="20"/>
      <c r="K19" s="20"/>
      <c r="L19" s="5">
        <f>SUM(Zeiterfassungskarte3458[[#This Row],[tatsächliche Arbeitszeit]:[Krank 
während gepl. Kurzarbeit]])</f>
        <v>0</v>
      </c>
      <c r="M19" s="72"/>
      <c r="O19" s="2"/>
      <c r="Q19" s="2"/>
    </row>
    <row r="20" spans="2:17" ht="30" customHeight="1" x14ac:dyDescent="0.2">
      <c r="B20" s="69">
        <f t="shared" si="0"/>
        <v>40859</v>
      </c>
      <c r="C20" s="21"/>
      <c r="D20" s="20"/>
      <c r="E20" s="64"/>
      <c r="F20" s="20"/>
      <c r="G20" s="20"/>
      <c r="H20" s="20"/>
      <c r="I20" s="20"/>
      <c r="J20" s="20"/>
      <c r="K20" s="20"/>
      <c r="L20" s="5">
        <f>SUM(Zeiterfassungskarte3458[[#This Row],[tatsächliche Arbeitszeit]:[Krank 
während gepl. Kurzarbeit]])</f>
        <v>0</v>
      </c>
      <c r="M20" s="72"/>
      <c r="O20" s="2"/>
      <c r="Q20" s="2"/>
    </row>
    <row r="21" spans="2:17" ht="30" customHeight="1" x14ac:dyDescent="0.2">
      <c r="B21" s="69">
        <f t="shared" si="0"/>
        <v>40860</v>
      </c>
      <c r="C21" s="21"/>
      <c r="D21" s="20"/>
      <c r="E21" s="64"/>
      <c r="F21" s="20"/>
      <c r="G21" s="20"/>
      <c r="H21" s="20"/>
      <c r="I21" s="20"/>
      <c r="J21" s="20"/>
      <c r="K21" s="20"/>
      <c r="L21" s="5">
        <f>SUM(Zeiterfassungskarte3458[[#This Row],[tatsächliche Arbeitszeit]:[Krank 
während gepl. Kurzarbeit]])</f>
        <v>0</v>
      </c>
      <c r="M21" s="72"/>
      <c r="O21" s="2"/>
      <c r="Q21" s="2"/>
    </row>
    <row r="22" spans="2:17" ht="30" customHeight="1" x14ac:dyDescent="0.2">
      <c r="B22" s="69">
        <f t="shared" si="0"/>
        <v>40861</v>
      </c>
      <c r="C22" s="21"/>
      <c r="D22" s="20"/>
      <c r="E22" s="64"/>
      <c r="F22" s="20"/>
      <c r="G22" s="20"/>
      <c r="H22" s="20"/>
      <c r="I22" s="20"/>
      <c r="J22" s="20"/>
      <c r="K22" s="20"/>
      <c r="L22" s="5">
        <f>SUM(Zeiterfassungskarte3458[[#This Row],[tatsächliche Arbeitszeit]:[Krank 
während gepl. Kurzarbeit]])</f>
        <v>0</v>
      </c>
      <c r="M22" s="73"/>
      <c r="O22" s="2"/>
      <c r="Q22" s="2"/>
    </row>
    <row r="23" spans="2:17" ht="30" customHeight="1" x14ac:dyDescent="0.2">
      <c r="B23" s="69">
        <f t="shared" si="0"/>
        <v>40862</v>
      </c>
      <c r="C23" s="21"/>
      <c r="D23" s="20"/>
      <c r="E23" s="64"/>
      <c r="F23" s="20"/>
      <c r="G23" s="20"/>
      <c r="H23" s="20"/>
      <c r="I23" s="20"/>
      <c r="J23" s="20"/>
      <c r="K23" s="20"/>
      <c r="L23" s="5">
        <f>SUM(Zeiterfassungskarte3458[[#This Row],[tatsächliche Arbeitszeit]:[Krank 
während gepl. Kurzarbeit]])</f>
        <v>0</v>
      </c>
      <c r="M23" s="73"/>
      <c r="O23" s="2"/>
      <c r="Q23" s="2"/>
    </row>
    <row r="24" spans="2:17" ht="30" customHeight="1" x14ac:dyDescent="0.2">
      <c r="B24" s="69">
        <f t="shared" si="0"/>
        <v>40863</v>
      </c>
      <c r="C24" s="21"/>
      <c r="D24" s="20"/>
      <c r="E24" s="64"/>
      <c r="F24" s="20"/>
      <c r="G24" s="20"/>
      <c r="H24" s="20"/>
      <c r="I24" s="20"/>
      <c r="J24" s="20"/>
      <c r="K24" s="20"/>
      <c r="L24" s="5">
        <f>SUM(Zeiterfassungskarte3458[[#This Row],[tatsächliche Arbeitszeit]:[Krank 
während gepl. Kurzarbeit]])</f>
        <v>0</v>
      </c>
      <c r="M24" s="72"/>
      <c r="O24" s="2"/>
      <c r="Q24" s="2"/>
    </row>
    <row r="25" spans="2:17" ht="30" customHeight="1" x14ac:dyDescent="0.2">
      <c r="B25" s="69">
        <f t="shared" si="0"/>
        <v>40864</v>
      </c>
      <c r="C25" s="21"/>
      <c r="D25" s="20"/>
      <c r="E25" s="64"/>
      <c r="F25" s="20"/>
      <c r="G25" s="20"/>
      <c r="H25" s="20"/>
      <c r="I25" s="20"/>
      <c r="J25" s="20"/>
      <c r="K25" s="20"/>
      <c r="L25" s="5">
        <f>SUM(Zeiterfassungskarte3458[[#This Row],[tatsächliche Arbeitszeit]:[Krank 
während gepl. Kurzarbeit]])</f>
        <v>0</v>
      </c>
      <c r="M25" s="72"/>
      <c r="O25" s="2"/>
      <c r="Q25" s="2"/>
    </row>
    <row r="26" spans="2:17" ht="30" customHeight="1" x14ac:dyDescent="0.2">
      <c r="B26" s="69">
        <f t="shared" si="0"/>
        <v>40865</v>
      </c>
      <c r="C26" s="21"/>
      <c r="D26" s="20"/>
      <c r="E26" s="64"/>
      <c r="F26" s="20"/>
      <c r="G26" s="20"/>
      <c r="H26" s="20"/>
      <c r="I26" s="20"/>
      <c r="J26" s="20"/>
      <c r="K26" s="20"/>
      <c r="L26" s="5">
        <f>SUM(Zeiterfassungskarte3458[[#This Row],[tatsächliche Arbeitszeit]:[Krank 
während gepl. Kurzarbeit]])</f>
        <v>0</v>
      </c>
      <c r="M26" s="72"/>
      <c r="O26" s="2"/>
      <c r="Q26" s="2"/>
    </row>
    <row r="27" spans="2:17" ht="30" customHeight="1" x14ac:dyDescent="0.2">
      <c r="B27" s="69">
        <f t="shared" si="0"/>
        <v>40866</v>
      </c>
      <c r="C27" s="21"/>
      <c r="D27" s="20"/>
      <c r="E27" s="64"/>
      <c r="F27" s="20"/>
      <c r="G27" s="20"/>
      <c r="H27" s="20"/>
      <c r="I27" s="20"/>
      <c r="J27" s="20"/>
      <c r="K27" s="20"/>
      <c r="L27" s="5">
        <f>SUM(Zeiterfassungskarte3458[[#This Row],[tatsächliche Arbeitszeit]:[Krank 
während gepl. Kurzarbeit]])</f>
        <v>0</v>
      </c>
      <c r="M27" s="72"/>
      <c r="O27" s="2"/>
      <c r="Q27" s="2"/>
    </row>
    <row r="28" spans="2:17" ht="30" customHeight="1" x14ac:dyDescent="0.2">
      <c r="B28" s="69">
        <f t="shared" si="0"/>
        <v>40867</v>
      </c>
      <c r="C28" s="21"/>
      <c r="D28" s="20"/>
      <c r="E28" s="64"/>
      <c r="F28" s="20"/>
      <c r="G28" s="20"/>
      <c r="H28" s="20"/>
      <c r="I28" s="20"/>
      <c r="J28" s="20"/>
      <c r="K28" s="20"/>
      <c r="L28" s="5">
        <f>SUM(Zeiterfassungskarte3458[[#This Row],[tatsächliche Arbeitszeit]:[Krank 
während gepl. Kurzarbeit]])</f>
        <v>0</v>
      </c>
      <c r="M28" s="72"/>
      <c r="O28" s="2"/>
      <c r="Q28" s="2"/>
    </row>
    <row r="29" spans="2:17" ht="30" customHeight="1" x14ac:dyDescent="0.2">
      <c r="B29" s="69">
        <f t="shared" si="0"/>
        <v>40868</v>
      </c>
      <c r="C29" s="21"/>
      <c r="D29" s="20"/>
      <c r="E29" s="64"/>
      <c r="F29" s="20"/>
      <c r="G29" s="20"/>
      <c r="H29" s="20"/>
      <c r="I29" s="20"/>
      <c r="J29" s="20"/>
      <c r="K29" s="20"/>
      <c r="L29" s="5">
        <f>SUM(Zeiterfassungskarte3458[[#This Row],[tatsächliche Arbeitszeit]:[Krank 
während gepl. Kurzarbeit]])</f>
        <v>0</v>
      </c>
      <c r="M29" s="73"/>
      <c r="O29" s="2"/>
      <c r="Q29" s="2"/>
    </row>
    <row r="30" spans="2:17" ht="30" customHeight="1" x14ac:dyDescent="0.2">
      <c r="B30" s="69">
        <f t="shared" si="0"/>
        <v>40869</v>
      </c>
      <c r="C30" s="21"/>
      <c r="D30" s="20"/>
      <c r="E30" s="64"/>
      <c r="F30" s="20"/>
      <c r="G30" s="20"/>
      <c r="H30" s="20"/>
      <c r="I30" s="20"/>
      <c r="J30" s="20"/>
      <c r="K30" s="20"/>
      <c r="L30" s="5">
        <f>SUM(Zeiterfassungskarte3458[[#This Row],[tatsächliche Arbeitszeit]:[Krank 
während gepl. Kurzarbeit]])</f>
        <v>0</v>
      </c>
      <c r="M30" s="73"/>
      <c r="O30" s="2"/>
      <c r="Q30" s="2"/>
    </row>
    <row r="31" spans="2:17" ht="30" customHeight="1" x14ac:dyDescent="0.2">
      <c r="B31" s="69">
        <f t="shared" si="0"/>
        <v>40870</v>
      </c>
      <c r="C31" s="21"/>
      <c r="D31" s="20"/>
      <c r="E31" s="64"/>
      <c r="F31" s="20"/>
      <c r="G31" s="20"/>
      <c r="H31" s="20"/>
      <c r="I31" s="20"/>
      <c r="J31" s="20"/>
      <c r="K31" s="20"/>
      <c r="L31" s="5">
        <f>SUM(Zeiterfassungskarte3458[[#This Row],[tatsächliche Arbeitszeit]:[Krank 
während gepl. Kurzarbeit]])</f>
        <v>0</v>
      </c>
      <c r="M31" s="73"/>
      <c r="O31" s="2"/>
      <c r="Q31" s="2"/>
    </row>
    <row r="32" spans="2:17" ht="30" customHeight="1" x14ac:dyDescent="0.2">
      <c r="B32" s="69">
        <f t="shared" si="0"/>
        <v>40871</v>
      </c>
      <c r="C32" s="21"/>
      <c r="D32" s="20"/>
      <c r="E32" s="64"/>
      <c r="F32" s="20"/>
      <c r="G32" s="20"/>
      <c r="H32" s="20"/>
      <c r="I32" s="20"/>
      <c r="J32" s="20"/>
      <c r="K32" s="20"/>
      <c r="L32" s="5">
        <f>SUM(Zeiterfassungskarte3458[[#This Row],[tatsächliche Arbeitszeit]:[Krank 
während gepl. Kurzarbeit]])</f>
        <v>0</v>
      </c>
      <c r="M32" s="73"/>
      <c r="O32" s="2"/>
      <c r="Q32" s="2"/>
    </row>
    <row r="33" spans="2:17" ht="30" customHeight="1" x14ac:dyDescent="0.2">
      <c r="B33" s="69">
        <f t="shared" si="0"/>
        <v>40872</v>
      </c>
      <c r="C33" s="21"/>
      <c r="D33" s="20"/>
      <c r="E33" s="64"/>
      <c r="F33" s="20"/>
      <c r="G33" s="20"/>
      <c r="H33" s="20"/>
      <c r="I33" s="20"/>
      <c r="J33" s="20"/>
      <c r="K33" s="20"/>
      <c r="L33" s="5">
        <f>SUM(Zeiterfassungskarte3458[[#This Row],[tatsächliche Arbeitszeit]:[Krank 
während gepl. Kurzarbeit]])</f>
        <v>0</v>
      </c>
      <c r="M33" s="73"/>
      <c r="O33" s="2"/>
      <c r="Q33" s="2"/>
    </row>
    <row r="34" spans="2:17" ht="30" customHeight="1" x14ac:dyDescent="0.2">
      <c r="B34" s="69">
        <f t="shared" si="0"/>
        <v>40873</v>
      </c>
      <c r="C34" s="21"/>
      <c r="D34" s="20"/>
      <c r="E34" s="64"/>
      <c r="F34" s="20"/>
      <c r="G34" s="20"/>
      <c r="H34" s="20"/>
      <c r="I34" s="20"/>
      <c r="J34" s="20"/>
      <c r="K34" s="20"/>
      <c r="L34" s="5">
        <f>SUM(Zeiterfassungskarte3458[[#This Row],[tatsächliche Arbeitszeit]:[Krank 
während gepl. Kurzarbeit]])</f>
        <v>0</v>
      </c>
      <c r="M34" s="73"/>
      <c r="O34" s="2"/>
      <c r="Q34" s="2"/>
    </row>
    <row r="35" spans="2:17" ht="30" customHeight="1" x14ac:dyDescent="0.2">
      <c r="B35" s="69">
        <f t="shared" si="0"/>
        <v>40874</v>
      </c>
      <c r="C35" s="20"/>
      <c r="D35" s="20"/>
      <c r="E35" s="64"/>
      <c r="F35" s="20"/>
      <c r="G35" s="20"/>
      <c r="H35" s="20"/>
      <c r="I35" s="20"/>
      <c r="J35" s="20"/>
      <c r="K35" s="20"/>
      <c r="L35" s="5">
        <f>SUM(Zeiterfassungskarte3458[[#This Row],[tatsächliche Arbeitszeit]:[Krank 
während gepl. Kurzarbeit]])</f>
        <v>0</v>
      </c>
      <c r="M35" s="73"/>
      <c r="O35" s="2"/>
      <c r="Q35" s="2"/>
    </row>
    <row r="36" spans="2:17" ht="30" customHeight="1" x14ac:dyDescent="0.2">
      <c r="B36" s="69">
        <f t="shared" si="0"/>
        <v>40875</v>
      </c>
      <c r="C36" s="20"/>
      <c r="D36" s="20"/>
      <c r="E36" s="64"/>
      <c r="F36" s="20"/>
      <c r="G36" s="20"/>
      <c r="H36" s="20"/>
      <c r="I36" s="20"/>
      <c r="J36" s="20"/>
      <c r="K36" s="20"/>
      <c r="L36" s="5">
        <f>SUM(Zeiterfassungskarte3458[[#This Row],[tatsächliche Arbeitszeit]:[Krank 
während gepl. Kurzarbeit]])</f>
        <v>0</v>
      </c>
      <c r="M36" s="73"/>
      <c r="O36" s="2"/>
      <c r="Q36" s="2"/>
    </row>
    <row r="37" spans="2:17" ht="30" customHeight="1" x14ac:dyDescent="0.2">
      <c r="B37" s="69">
        <f t="shared" si="0"/>
        <v>40876</v>
      </c>
      <c r="C37" s="20"/>
      <c r="D37" s="20"/>
      <c r="E37" s="64"/>
      <c r="F37" s="20"/>
      <c r="G37" s="20"/>
      <c r="H37" s="20"/>
      <c r="I37" s="20"/>
      <c r="J37" s="20"/>
      <c r="K37" s="20"/>
      <c r="L37" s="5">
        <f>SUM(Zeiterfassungskarte3458[[#This Row],[tatsächliche Arbeitszeit]:[Krank 
während gepl. Kurzarbeit]])</f>
        <v>0</v>
      </c>
      <c r="M37" s="73"/>
      <c r="O37" s="2"/>
      <c r="Q37" s="2"/>
    </row>
    <row r="38" spans="2:17" ht="30" customHeight="1" x14ac:dyDescent="0.2">
      <c r="B38" s="69">
        <f t="shared" si="0"/>
        <v>40877</v>
      </c>
      <c r="C38" s="20"/>
      <c r="D38" s="20"/>
      <c r="E38" s="64"/>
      <c r="F38" s="20"/>
      <c r="G38" s="20"/>
      <c r="H38" s="20"/>
      <c r="I38" s="20"/>
      <c r="J38" s="20"/>
      <c r="K38" s="20"/>
      <c r="L38" s="5">
        <f>SUM(Zeiterfassungskarte3458[[#This Row],[tatsächliche Arbeitszeit]:[Krank 
während gepl. Kurzarbeit]])</f>
        <v>0</v>
      </c>
      <c r="M38" s="73"/>
      <c r="O38" s="2"/>
      <c r="Q38" s="2"/>
    </row>
    <row r="39" spans="2:17" ht="30" customHeight="1" thickBot="1" x14ac:dyDescent="0.25">
      <c r="B39" s="69">
        <f t="shared" si="0"/>
        <v>40878</v>
      </c>
      <c r="C39" s="20"/>
      <c r="D39" s="20"/>
      <c r="E39" s="64"/>
      <c r="F39" s="20"/>
      <c r="G39" s="20"/>
      <c r="H39" s="20"/>
      <c r="I39" s="20"/>
      <c r="J39" s="20"/>
      <c r="K39" s="20"/>
      <c r="L39" s="5">
        <f>SUM(Zeiterfassungskarte3458[[#This Row],[tatsächliche Arbeitszeit]:[Krank 
während gepl. Kurzarbeit]])</f>
        <v>0</v>
      </c>
      <c r="M39" s="73"/>
      <c r="O39" s="2"/>
      <c r="Q39" s="2"/>
    </row>
    <row r="40" spans="2:17" s="37" customFormat="1" ht="30" customHeight="1" thickBot="1" x14ac:dyDescent="0.25">
      <c r="B40" s="56" t="s">
        <v>6</v>
      </c>
      <c r="C40" s="57">
        <f>SUBTOTAL(109,Zeiterfassungskarte3458[vertragliche
Arbeitszeit])</f>
        <v>0</v>
      </c>
      <c r="D40" s="58">
        <f>SUBTOTAL(109,Zeiterfassungskarte3458[davon (geplante) Arbeitszeit])</f>
        <v>0</v>
      </c>
      <c r="E40" s="65">
        <f>SUBTOTAL(109,Zeiterfassungskarte3458[davon geplante Kurzarbeit])</f>
        <v>0</v>
      </c>
      <c r="F40" s="58">
        <f>SUBTOTAL(109,Zeiterfassungskarte3458[tatsächliche Arbeitszeit])</f>
        <v>0</v>
      </c>
      <c r="G40" s="58">
        <f>SUBTOTAL(109,Zeiterfassungskarte3458[tatsächliche Arbeitszeit])</f>
        <v>0</v>
      </c>
      <c r="H40" s="58">
        <f>SUBTOTAL(109,Zeiterfassungskarte3458[Krank 
während gepl.
Arbeitszeit ])</f>
        <v>0</v>
      </c>
      <c r="I40" s="58">
        <f>SUBTOTAL(109,Zeiterfassungskarte3458[Urlaub (Std.)])</f>
        <v>0</v>
      </c>
      <c r="J40" s="58">
        <f>SUBTOTAL(109,Zeiterfassungskarte3458[tatsächliche 
Kurzarbeit])</f>
        <v>0</v>
      </c>
      <c r="K40" s="58">
        <f>SUM(Zeiterfassungskarte3458[Krank 
während gepl. Kurzarbeit])</f>
        <v>0</v>
      </c>
      <c r="L40" s="59">
        <f>SUBTOTAL(109,Zeiterfassungskarte3458[Std. Abrechnung 
Gesamt])</f>
        <v>0</v>
      </c>
      <c r="M40" s="60"/>
    </row>
    <row r="41" spans="2:17" ht="30" customHeight="1" x14ac:dyDescent="0.2">
      <c r="B41" s="6"/>
      <c r="C41" s="27"/>
      <c r="D41" s="27"/>
      <c r="E41" s="7"/>
      <c r="F41" s="7"/>
      <c r="G41" s="7"/>
      <c r="I41" s="28" t="s">
        <v>18</v>
      </c>
      <c r="J41" s="29">
        <f>Zeiterfassungskarte3458[[#Totals],[tatsächliche 
Kurzarbeit]]-L41</f>
        <v>0</v>
      </c>
      <c r="L41" s="27">
        <f>Zeiterfassungskarte3458[[#Totals],[Std. Abrechnung 
Gesamt]]-Zeiterfassungskarte3458[[#Totals],[vertragliche
Arbeitszeit]]</f>
        <v>0</v>
      </c>
      <c r="M41" s="7"/>
      <c r="O41" s="16"/>
      <c r="Q41" s="2"/>
    </row>
    <row r="42" spans="2:17" ht="30" customHeight="1" x14ac:dyDescent="0.2">
      <c r="B42" s="6"/>
      <c r="C42" s="27"/>
      <c r="D42" s="27"/>
      <c r="E42" s="7"/>
      <c r="F42" s="7"/>
      <c r="G42" s="7"/>
      <c r="I42" s="28"/>
      <c r="J42" s="29"/>
      <c r="L42" s="27"/>
      <c r="M42" s="7"/>
      <c r="O42" s="16"/>
      <c r="Q42" s="2"/>
    </row>
    <row r="43" spans="2:17" ht="42.75" customHeight="1" x14ac:dyDescent="0.2">
      <c r="C43" s="77"/>
      <c r="D43" s="77"/>
      <c r="E43" s="77"/>
      <c r="F43" s="33"/>
      <c r="G43" s="33"/>
      <c r="H43" s="32"/>
      <c r="I43" s="33"/>
      <c r="J43" s="32"/>
      <c r="K43" s="36"/>
      <c r="L43" s="35"/>
      <c r="Q43" s="2"/>
    </row>
    <row r="44" spans="2:17" ht="30" customHeight="1" x14ac:dyDescent="0.2">
      <c r="C44" s="2" t="s">
        <v>7</v>
      </c>
      <c r="F44" s="1" t="s">
        <v>2</v>
      </c>
      <c r="G44" s="1"/>
      <c r="K44" s="36"/>
      <c r="L44" s="1"/>
      <c r="Q44" s="2"/>
    </row>
    <row r="45" spans="2:17" ht="30" customHeight="1" x14ac:dyDescent="0.2">
      <c r="F45" s="1"/>
      <c r="G45" s="1"/>
      <c r="K45" s="36"/>
      <c r="L45" s="1"/>
      <c r="Q45" s="2"/>
    </row>
    <row r="46" spans="2:17" ht="30" customHeight="1" x14ac:dyDescent="0.2">
      <c r="C46" s="77"/>
      <c r="D46" s="77"/>
      <c r="E46" s="77"/>
      <c r="F46" s="33"/>
      <c r="G46" s="33"/>
      <c r="H46" s="32"/>
      <c r="I46" s="33"/>
      <c r="J46" s="32"/>
      <c r="K46" s="36"/>
      <c r="L46" s="35"/>
      <c r="Q46" s="2"/>
    </row>
    <row r="47" spans="2:17" ht="30" customHeight="1" x14ac:dyDescent="0.2">
      <c r="C47" s="2" t="s">
        <v>1</v>
      </c>
      <c r="F47" s="1" t="s">
        <v>39</v>
      </c>
      <c r="G47" s="1"/>
      <c r="L47" s="1"/>
      <c r="P47" s="1"/>
    </row>
  </sheetData>
  <sheetProtection algorithmName="SHA-512" hashValue="yVezNWFPp72W3VA750hx2+eIiX6IpZ3rhm46hmGwK3QB72K97xUJkEDXcsgmviAW6wcmU8ZTJKsyT7qVlDlgAA==" saltValue="Buw3AaHgoOyKTAwtHTXTng==" spinCount="100000" sheet="1" objects="1" scenarios="1"/>
  <mergeCells count="7">
    <mergeCell ref="C46:E46"/>
    <mergeCell ref="B1:C1"/>
    <mergeCell ref="M1:M2"/>
    <mergeCell ref="C3:M3"/>
    <mergeCell ref="C4:E4"/>
    <mergeCell ref="G4:M4"/>
    <mergeCell ref="C43:E43"/>
  </mergeCells>
  <dataValidations count="29">
    <dataValidation allowBlank="1" showInputMessage="1" showErrorMessage="1" promptTitle="Feiertag" prompt="Sofern Sie nicht zu den Branchen zählen,bei den der Feiertag ein Arbeitstag darstellen kann, tragen Sie die vertraglichen Stunden eines vergleichbaren Wochentages für den Feiertag ein.  " sqref="G8"/>
    <dataValidation allowBlank="1" showErrorMessage="1" prompt="Geben Sie den Namen des Mitarbeiters in der Zelle rechts ein." sqref="B3:B4"/>
    <dataValidation type="decimal" errorStyle="warning" allowBlank="1" showInputMessage="1" showErrorMessage="1" errorTitle="Stundenüberschreitung" error="Prüfen Sie Ihre Stundeneingabe mit der vertraglichen Arbeitszeit " sqref="D9:K39">
      <formula1>0</formula1>
      <formula2>$C9</formula2>
    </dataValidation>
    <dataValidation allowBlank="1" showInputMessage="1" showErrorMessage="1" prompt="Hier sind Anmlerung möglich" sqref="M8"/>
    <dataValidation allowBlank="1" showInputMessage="1" showErrorMessage="1" prompt="Erstellen Sie auf diesem Arbeitsblatt eine wöchentliche Arbeitszeittabelle. Die Summe der Stunden und die Summe des Gehalts werden am Ende der Arbeitszeittabelle automatisch berechnet." sqref="A1:A3"/>
    <dataValidation allowBlank="1" showInputMessage="1" showErrorMessage="1" prompt="Geben Sie den Namen des Mitarbeiters in der Zelle rechts ein." sqref="F4"/>
    <dataValidation allowBlank="1" showInputMessage="1" showErrorMessage="1" prompt="Geben Sie die Telefonnummer des Mitarbeiters in der Zelle rechts ein." sqref="K5:K6"/>
    <dataValidation allowBlank="1" showInputMessage="1" showErrorMessage="1" prompt="Geben Sie in der Zelle rechts die Postanschrift ein." sqref="B5:B7"/>
    <dataValidation allowBlank="1" showErrorMessage="1" prompt="Die Wochentage werden in dieser Spalte unter dieser Überschrift automatisch aktualisiert." sqref="B8"/>
    <dataValidation allowBlank="1" showInputMessage="1" showErrorMessage="1" promptTitle="Krank" prompt="Geben Sie in dieser Spalte unter dieser Überschrift die Stunden der geplannte Arbeitzeit ein, sofern jemand für diese Zeit erkankt war. _x000a_" sqref="H8"/>
    <dataValidation allowBlank="1" showInputMessage="1" showErrorMessage="1" promptTitle="Kurzarbeit" prompt="Geben Sie in dieser Spalte unter dieser Überschrift die  Kurzarbeiterstunden ein." sqref="J8"/>
    <dataValidation allowBlank="1" showInputMessage="1" showErrorMessage="1" prompt="Geben Sie in dieser Spalte die Stunden der geplannten Kurzarbeit für Abwesenheit wegen einer Krankheit ein._x000a__x000a_" sqref="K8"/>
    <dataValidation allowBlank="1" showInputMessage="1" showErrorMessage="1" promptTitle="Urlaub" prompt="Geben Sie in dieser Spalte die vertragliche Arbeitszeit ein, wenn an dem Tag Urlaub gewährt wurde.  _x000a__x000a_Hinweis: An einem Tag mit Urlaubgenehmigung findet für den AN keine Kurzarbeit statt.  " sqref="I8"/>
    <dataValidation allowBlank="1" showInputMessage="1" showErrorMessage="1" prompt="Die Summe der Arbeitsstunden für jeden Tag wird in dieser Spalte unter dieser Überschrift automatisch berechnet." sqref="L8"/>
    <dataValidation allowBlank="1" showInputMessage="1" showErrorMessage="1" prompt="Geben Sie in dieser Zelle die Unterschrift des Mitarbeiters ein." sqref="L43 I43 C43 F43:G43"/>
    <dataValidation allowBlank="1" showInputMessage="1" showErrorMessage="1" prompt="Der Titel des Arbeitsblatts befindet sich in dieser Zelle. Geben Sie in den Zellen unten die Mitarbeiterdetails ein." sqref="B1"/>
    <dataValidation allowBlank="1" showInputMessage="1" showErrorMessage="1" promptTitle="vetragliche Arbeitszeit" prompt="In dieser Spalte ist die vertraglich regelmäßig vereinbarte Arbeitszeit anzugeben, unabhänging von Feiertagen." sqref="C8"/>
    <dataValidation allowBlank="1" showErrorMessage="1" sqref="C5:E6"/>
    <dataValidation allowBlank="1" showInputMessage="1" showErrorMessage="1" prompt="Geben Sie die Telefonnummer des Mitarbeiters in dieser Zelle ein." sqref="L5:M6 I5:I6"/>
    <dataValidation allowBlank="1" showInputMessage="1" showErrorMessage="1" prompt="Geben Sie in dieser Zelle den Namen Ihres Unternehmens ein." sqref="C3"/>
    <dataValidation allowBlank="1" showInputMessage="1" showErrorMessage="1" prompt="Geben Sie in dieser Zelle Personalnummer des Mitarbeiters ein." sqref="C4"/>
    <dataValidation allowBlank="1" showInputMessage="1" showErrorMessage="1" prompt="Geben Sie in dieser Zelle die Unterschrift Arbeitgebers ein." sqref="L46 I46 C46 F46:G46"/>
    <dataValidation allowBlank="1" showInputMessage="1" showErrorMessage="1" promptTitle="geplante Ausfallstunden" prompt="in dieser Spalte ist anzugeben mit welchen Ausfallstunden den  Mitarbeiter plant." sqref="E8"/>
    <dataValidation allowBlank="1" showInputMessage="1" showErrorMessage="1" promptTitle="Ist-Arbeitszeit" prompt="Geben Sie in dieser Spalte unter dieser Überschrift die tatsächlichen Arbeitsstunden ein. _x000a__x000a_Hinweis: Sofern der Arbeitnehmer mehr als die vertraglich vereinbartet Std. an dem Tag geleistet hat,werden diese mit den Kurzarbeiterzeiten des Monats verrechnet." sqref="F8"/>
    <dataValidation allowBlank="1" showInputMessage="1" showErrorMessage="1" promptTitle="Datum" prompt="Geben Sie in dieser Feld den ersten des jeweiligen Monats ein_x000a_" sqref="B9"/>
    <dataValidation type="decimal" allowBlank="1" showInputMessage="1" showErrorMessage="1" errorTitle="Stunden prüfen" error="Bitte prüfen Sie Ihre Stundenzahl" sqref="C9:C39">
      <formula1>-14</formula1>
      <formula2>14</formula2>
    </dataValidation>
    <dataValidation allowBlank="1" showInputMessage="1" showErrorMessage="1" prompt="Geben Sie in dieser Zelle die Postanschrift ein." sqref="H5:H6 J5:J6"/>
    <dataValidation allowBlank="1" showInputMessage="1" showErrorMessage="1" promptTitle="Anwesenheitszeiten - Arbeitszeit" prompt="In dieser Spalte ist die geplante zu leistende Arbeitszeit anzugeben, unabhänging von Feiertagen." sqref="D8"/>
    <dataValidation allowBlank="1" showInputMessage="1" showErrorMessage="1" prompt="Geben Sie in dieser Zelle den Namen des Mitarbeiters ein." sqref="G4"/>
  </dataValidations>
  <printOptions horizontalCentered="1"/>
  <pageMargins left="0.23622047244094491" right="0.23622047244094491" top="0.82677165354330717" bottom="0.19685039370078741" header="0.31496062992125984" footer="0.31496062992125984"/>
  <pageSetup paperSize="9" scale="42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autoPageBreaks="0" fitToPage="1"/>
  </sheetPr>
  <dimension ref="A1:Q47"/>
  <sheetViews>
    <sheetView showGridLines="0" view="pageBreakPreview" zoomScaleNormal="85" zoomScaleSheetLayoutView="100" zoomScalePageLayoutView="55" workbookViewId="0">
      <selection activeCell="G4" sqref="G4:M4"/>
    </sheetView>
  </sheetViews>
  <sheetFormatPr baseColWidth="10" defaultColWidth="7.296875" defaultRowHeight="30" customHeight="1" x14ac:dyDescent="0.2"/>
  <cols>
    <col min="1" max="1" width="1.3984375" style="2" customWidth="1"/>
    <col min="2" max="2" width="31" style="2" customWidth="1"/>
    <col min="3" max="3" width="11.796875" style="2" customWidth="1"/>
    <col min="4" max="4" width="10.8984375" style="2" customWidth="1"/>
    <col min="5" max="5" width="11.19921875" style="2" customWidth="1"/>
    <col min="6" max="6" width="12.5" style="2" customWidth="1"/>
    <col min="7" max="7" width="9.796875" style="2" customWidth="1"/>
    <col min="8" max="8" width="13.5" style="2" customWidth="1"/>
    <col min="9" max="9" width="10.296875" style="2" customWidth="1"/>
    <col min="10" max="10" width="12.296875" style="2" customWidth="1"/>
    <col min="11" max="11" width="12.8984375" style="2" customWidth="1"/>
    <col min="12" max="12" width="13" style="2" customWidth="1"/>
    <col min="13" max="13" width="35.296875" style="2" customWidth="1"/>
    <col min="14" max="14" width="1.3984375" style="2" customWidth="1"/>
    <col min="15" max="15" width="34.3984375" style="41" customWidth="1"/>
    <col min="16" max="16" width="14.3984375" style="2" customWidth="1"/>
    <col min="17" max="17" width="28.296875" style="4" customWidth="1"/>
    <col min="18" max="18" width="9.796875" style="2" customWidth="1"/>
    <col min="19" max="19" width="2.69921875" style="2" customWidth="1"/>
    <col min="20" max="16384" width="7.296875" style="2"/>
  </cols>
  <sheetData>
    <row r="1" spans="1:17" ht="36" customHeight="1" x14ac:dyDescent="0.2">
      <c r="B1" s="76" t="s">
        <v>0</v>
      </c>
      <c r="C1" s="76"/>
      <c r="M1" s="75"/>
      <c r="O1" s="2"/>
      <c r="Q1" s="2"/>
    </row>
    <row r="2" spans="1:17" ht="36" customHeight="1" x14ac:dyDescent="0.2">
      <c r="M2" s="75"/>
      <c r="O2" s="2"/>
      <c r="Q2" s="2"/>
    </row>
    <row r="3" spans="1:17" ht="41.25" customHeight="1" x14ac:dyDescent="0.2">
      <c r="A3" s="8"/>
      <c r="B3" s="24" t="s">
        <v>3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O3" s="2"/>
      <c r="Q3" s="2"/>
    </row>
    <row r="4" spans="1:17" ht="36" customHeight="1" x14ac:dyDescent="0.2">
      <c r="A4" s="8"/>
      <c r="B4" s="24" t="s">
        <v>4</v>
      </c>
      <c r="C4" s="74"/>
      <c r="D4" s="74"/>
      <c r="E4" s="74"/>
      <c r="F4" s="34" t="s">
        <v>5</v>
      </c>
      <c r="G4" s="79"/>
      <c r="H4" s="79"/>
      <c r="I4" s="79"/>
      <c r="J4" s="79"/>
      <c r="K4" s="79"/>
      <c r="L4" s="79"/>
      <c r="M4" s="79"/>
      <c r="O4" s="2"/>
      <c r="Q4" s="2"/>
    </row>
    <row r="5" spans="1:17" ht="18" customHeight="1" x14ac:dyDescent="0.2">
      <c r="A5" s="8"/>
      <c r="B5" s="9"/>
      <c r="C5" s="10"/>
      <c r="D5" s="10"/>
      <c r="E5" s="10"/>
      <c r="F5" s="11"/>
      <c r="G5" s="11"/>
      <c r="H5" s="10"/>
      <c r="I5" s="12"/>
      <c r="J5" s="10"/>
      <c r="K5" s="13"/>
      <c r="L5" s="14"/>
      <c r="M5" s="22"/>
      <c r="O5" s="2"/>
      <c r="Q5" s="2"/>
    </row>
    <row r="6" spans="1:17" ht="18" customHeight="1" x14ac:dyDescent="0.2">
      <c r="A6" s="8"/>
      <c r="B6" s="9"/>
      <c r="C6" s="10"/>
      <c r="D6" s="10"/>
      <c r="E6" s="10"/>
      <c r="F6" s="11"/>
      <c r="G6" s="11"/>
      <c r="H6" s="10"/>
      <c r="I6" s="12"/>
      <c r="J6" s="10"/>
      <c r="K6" s="13"/>
      <c r="L6" s="14"/>
      <c r="M6" s="22"/>
      <c r="O6" s="2"/>
      <c r="Q6" s="2"/>
    </row>
    <row r="7" spans="1:17" ht="26.25" customHeight="1" x14ac:dyDescent="0.2">
      <c r="B7" s="66" t="s">
        <v>12</v>
      </c>
      <c r="C7" s="44"/>
      <c r="D7" s="44"/>
      <c r="E7" s="62"/>
      <c r="F7" s="53" t="s">
        <v>35</v>
      </c>
      <c r="G7" s="53"/>
      <c r="H7" s="52"/>
      <c r="I7" s="53"/>
      <c r="J7" s="53"/>
      <c r="K7" s="52"/>
      <c r="L7" s="54"/>
      <c r="M7" s="70"/>
      <c r="O7" s="2"/>
      <c r="Q7" s="2"/>
    </row>
    <row r="8" spans="1:17" ht="42" customHeight="1" x14ac:dyDescent="0.2">
      <c r="B8" s="67" t="s">
        <v>1</v>
      </c>
      <c r="C8" s="43" t="s">
        <v>8</v>
      </c>
      <c r="D8" s="43" t="s">
        <v>37</v>
      </c>
      <c r="E8" s="63" t="s">
        <v>13</v>
      </c>
      <c r="F8" s="61" t="s">
        <v>19</v>
      </c>
      <c r="G8" s="47" t="s">
        <v>42</v>
      </c>
      <c r="H8" s="48" t="s">
        <v>41</v>
      </c>
      <c r="I8" s="47" t="s">
        <v>20</v>
      </c>
      <c r="J8" s="47" t="s">
        <v>40</v>
      </c>
      <c r="K8" s="48" t="s">
        <v>22</v>
      </c>
      <c r="L8" s="49" t="s">
        <v>11</v>
      </c>
      <c r="M8" s="71" t="s">
        <v>10</v>
      </c>
      <c r="O8" s="2"/>
      <c r="Q8" s="2"/>
    </row>
    <row r="9" spans="1:17" ht="30" customHeight="1" x14ac:dyDescent="0.2">
      <c r="B9" s="68">
        <v>44136</v>
      </c>
      <c r="C9" s="20"/>
      <c r="D9" s="20"/>
      <c r="E9" s="64"/>
      <c r="F9" s="20"/>
      <c r="G9" s="20"/>
      <c r="H9" s="20"/>
      <c r="I9" s="20"/>
      <c r="J9" s="20"/>
      <c r="K9" s="20"/>
      <c r="L9" s="5">
        <f>SUM(Zeiterfassungskarte34589[[#This Row],[tatsächliche Arbeitszeit]:[Krank 
während gepl. Kurzarbeit]])</f>
        <v>0</v>
      </c>
      <c r="M9" s="72"/>
      <c r="O9" s="2"/>
      <c r="Q9" s="2"/>
    </row>
    <row r="10" spans="1:17" ht="30" customHeight="1" x14ac:dyDescent="0.2">
      <c r="B10" s="69">
        <f>B9+1</f>
        <v>44137</v>
      </c>
      <c r="C10" s="20"/>
      <c r="D10" s="20"/>
      <c r="E10" s="64"/>
      <c r="F10" s="20"/>
      <c r="G10" s="20"/>
      <c r="H10" s="20"/>
      <c r="I10" s="20"/>
      <c r="J10" s="20"/>
      <c r="K10" s="20"/>
      <c r="L10" s="5">
        <f>SUM(Zeiterfassungskarte34589[[#This Row],[tatsächliche Arbeitszeit]:[Krank 
während gepl. Kurzarbeit]])</f>
        <v>0</v>
      </c>
      <c r="M10" s="72"/>
      <c r="O10" s="2"/>
      <c r="Q10" s="2"/>
    </row>
    <row r="11" spans="1:17" ht="30" customHeight="1" x14ac:dyDescent="0.2">
      <c r="B11" s="69">
        <f t="shared" ref="B11:B39" si="0">B10+1</f>
        <v>44138</v>
      </c>
      <c r="C11" s="20"/>
      <c r="D11" s="20"/>
      <c r="E11" s="64"/>
      <c r="F11" s="20"/>
      <c r="G11" s="20"/>
      <c r="H11" s="20"/>
      <c r="I11" s="20"/>
      <c r="J11" s="20"/>
      <c r="K11" s="20"/>
      <c r="L11" s="5">
        <f>SUM(Zeiterfassungskarte34589[[#This Row],[tatsächliche Arbeitszeit]:[Krank 
während gepl. Kurzarbeit]])</f>
        <v>0</v>
      </c>
      <c r="M11" s="72"/>
      <c r="O11" s="2"/>
      <c r="Q11" s="2"/>
    </row>
    <row r="12" spans="1:17" ht="30" customHeight="1" x14ac:dyDescent="0.2">
      <c r="B12" s="69">
        <f t="shared" si="0"/>
        <v>44139</v>
      </c>
      <c r="C12" s="20"/>
      <c r="D12" s="20"/>
      <c r="E12" s="64"/>
      <c r="F12" s="20"/>
      <c r="G12" s="20"/>
      <c r="H12" s="20"/>
      <c r="I12" s="20"/>
      <c r="J12" s="20"/>
      <c r="K12" s="20"/>
      <c r="L12" s="5">
        <f>SUM(Zeiterfassungskarte34589[[#This Row],[tatsächliche Arbeitszeit]:[Krank 
während gepl. Kurzarbeit]])</f>
        <v>0</v>
      </c>
      <c r="M12" s="72"/>
      <c r="O12" s="2"/>
      <c r="Q12" s="2"/>
    </row>
    <row r="13" spans="1:17" ht="30" customHeight="1" x14ac:dyDescent="0.2">
      <c r="B13" s="69">
        <f t="shared" si="0"/>
        <v>44140</v>
      </c>
      <c r="C13" s="20"/>
      <c r="D13" s="20"/>
      <c r="E13" s="64"/>
      <c r="F13" s="20"/>
      <c r="G13" s="20"/>
      <c r="H13" s="20"/>
      <c r="I13" s="20"/>
      <c r="J13" s="20"/>
      <c r="K13" s="20"/>
      <c r="L13" s="5">
        <f>SUM(Zeiterfassungskarte34589[[#This Row],[tatsächliche Arbeitszeit]:[Krank 
während gepl. Kurzarbeit]])</f>
        <v>0</v>
      </c>
      <c r="M13" s="72"/>
      <c r="O13" s="2"/>
      <c r="Q13" s="2"/>
    </row>
    <row r="14" spans="1:17" ht="30" customHeight="1" x14ac:dyDescent="0.2">
      <c r="B14" s="69">
        <f t="shared" si="0"/>
        <v>44141</v>
      </c>
      <c r="C14" s="21"/>
      <c r="D14" s="20"/>
      <c r="E14" s="64"/>
      <c r="F14" s="20"/>
      <c r="G14" s="20"/>
      <c r="H14" s="20"/>
      <c r="I14" s="20"/>
      <c r="J14" s="20"/>
      <c r="K14" s="20"/>
      <c r="L14" s="5">
        <f>SUM(Zeiterfassungskarte34589[[#This Row],[tatsächliche Arbeitszeit]:[Krank 
während gepl. Kurzarbeit]])</f>
        <v>0</v>
      </c>
      <c r="M14" s="72"/>
      <c r="O14" s="2"/>
      <c r="Q14" s="2"/>
    </row>
    <row r="15" spans="1:17" ht="30" customHeight="1" x14ac:dyDescent="0.2">
      <c r="B15" s="69">
        <f t="shared" si="0"/>
        <v>44142</v>
      </c>
      <c r="C15" s="21"/>
      <c r="D15" s="20"/>
      <c r="E15" s="64"/>
      <c r="F15" s="20"/>
      <c r="G15" s="20"/>
      <c r="H15" s="20"/>
      <c r="I15" s="20"/>
      <c r="J15" s="20"/>
      <c r="K15" s="20"/>
      <c r="L15" s="5">
        <f>SUM(Zeiterfassungskarte34589[[#This Row],[tatsächliche Arbeitszeit]:[Krank 
während gepl. Kurzarbeit]])</f>
        <v>0</v>
      </c>
      <c r="M15" s="73"/>
      <c r="O15" s="2"/>
      <c r="Q15" s="2"/>
    </row>
    <row r="16" spans="1:17" ht="30" customHeight="1" x14ac:dyDescent="0.2">
      <c r="B16" s="69">
        <f t="shared" si="0"/>
        <v>44143</v>
      </c>
      <c r="C16" s="21"/>
      <c r="D16" s="20"/>
      <c r="E16" s="64"/>
      <c r="F16" s="20"/>
      <c r="G16" s="20"/>
      <c r="H16" s="20"/>
      <c r="I16" s="20"/>
      <c r="J16" s="20"/>
      <c r="K16" s="20"/>
      <c r="L16" s="5">
        <f>SUM(Zeiterfassungskarte34589[[#This Row],[tatsächliche Arbeitszeit]:[Krank 
während gepl. Kurzarbeit]])</f>
        <v>0</v>
      </c>
      <c r="M16" s="73"/>
      <c r="O16" s="2"/>
      <c r="Q16" s="2"/>
    </row>
    <row r="17" spans="2:17" ht="30" customHeight="1" x14ac:dyDescent="0.2">
      <c r="B17" s="69">
        <f t="shared" si="0"/>
        <v>44144</v>
      </c>
      <c r="C17" s="21"/>
      <c r="D17" s="20"/>
      <c r="E17" s="64"/>
      <c r="F17" s="20"/>
      <c r="G17" s="20"/>
      <c r="H17" s="20"/>
      <c r="I17" s="20"/>
      <c r="J17" s="20"/>
      <c r="K17" s="20"/>
      <c r="L17" s="5">
        <f>SUM(Zeiterfassungskarte34589[[#This Row],[tatsächliche Arbeitszeit]:[Krank 
während gepl. Kurzarbeit]])</f>
        <v>0</v>
      </c>
      <c r="M17" s="72"/>
      <c r="O17" s="2"/>
      <c r="Q17" s="2"/>
    </row>
    <row r="18" spans="2:17" ht="30" customHeight="1" x14ac:dyDescent="0.2">
      <c r="B18" s="69">
        <f t="shared" si="0"/>
        <v>44145</v>
      </c>
      <c r="C18" s="21"/>
      <c r="D18" s="20"/>
      <c r="E18" s="64"/>
      <c r="F18" s="20"/>
      <c r="G18" s="20"/>
      <c r="H18" s="20"/>
      <c r="I18" s="20"/>
      <c r="J18" s="20"/>
      <c r="K18" s="20"/>
      <c r="L18" s="5">
        <f>SUM(Zeiterfassungskarte34589[[#This Row],[tatsächliche Arbeitszeit]:[Krank 
während gepl. Kurzarbeit]])</f>
        <v>0</v>
      </c>
      <c r="M18" s="72"/>
      <c r="O18" s="2"/>
      <c r="Q18" s="2"/>
    </row>
    <row r="19" spans="2:17" ht="30" customHeight="1" x14ac:dyDescent="0.2">
      <c r="B19" s="69">
        <f t="shared" si="0"/>
        <v>44146</v>
      </c>
      <c r="C19" s="21"/>
      <c r="D19" s="20"/>
      <c r="E19" s="64"/>
      <c r="F19" s="20"/>
      <c r="G19" s="20"/>
      <c r="H19" s="20"/>
      <c r="I19" s="20"/>
      <c r="J19" s="20"/>
      <c r="K19" s="20"/>
      <c r="L19" s="5">
        <f>SUM(Zeiterfassungskarte34589[[#This Row],[tatsächliche Arbeitszeit]:[Krank 
während gepl. Kurzarbeit]])</f>
        <v>0</v>
      </c>
      <c r="M19" s="72"/>
      <c r="O19" s="2"/>
      <c r="Q19" s="2"/>
    </row>
    <row r="20" spans="2:17" ht="30" customHeight="1" x14ac:dyDescent="0.2">
      <c r="B20" s="69">
        <f t="shared" si="0"/>
        <v>44147</v>
      </c>
      <c r="C20" s="21"/>
      <c r="D20" s="20"/>
      <c r="E20" s="64"/>
      <c r="F20" s="20"/>
      <c r="G20" s="20"/>
      <c r="H20" s="20"/>
      <c r="I20" s="20"/>
      <c r="J20" s="20"/>
      <c r="K20" s="20"/>
      <c r="L20" s="5">
        <f>SUM(Zeiterfassungskarte34589[[#This Row],[tatsächliche Arbeitszeit]:[Krank 
während gepl. Kurzarbeit]])</f>
        <v>0</v>
      </c>
      <c r="M20" s="72"/>
      <c r="O20" s="2"/>
      <c r="Q20" s="2"/>
    </row>
    <row r="21" spans="2:17" ht="30" customHeight="1" x14ac:dyDescent="0.2">
      <c r="B21" s="69">
        <f t="shared" si="0"/>
        <v>44148</v>
      </c>
      <c r="C21" s="21"/>
      <c r="D21" s="20"/>
      <c r="E21" s="64"/>
      <c r="F21" s="20"/>
      <c r="G21" s="20"/>
      <c r="H21" s="20"/>
      <c r="I21" s="20"/>
      <c r="J21" s="20"/>
      <c r="K21" s="20"/>
      <c r="L21" s="5">
        <f>SUM(Zeiterfassungskarte34589[[#This Row],[tatsächliche Arbeitszeit]:[Krank 
während gepl. Kurzarbeit]])</f>
        <v>0</v>
      </c>
      <c r="M21" s="72"/>
      <c r="O21" s="2"/>
      <c r="Q21" s="2"/>
    </row>
    <row r="22" spans="2:17" ht="30" customHeight="1" x14ac:dyDescent="0.2">
      <c r="B22" s="69">
        <f t="shared" si="0"/>
        <v>44149</v>
      </c>
      <c r="C22" s="21"/>
      <c r="D22" s="20"/>
      <c r="E22" s="64"/>
      <c r="F22" s="20"/>
      <c r="G22" s="20"/>
      <c r="H22" s="20"/>
      <c r="I22" s="20"/>
      <c r="J22" s="20"/>
      <c r="K22" s="20"/>
      <c r="L22" s="5">
        <f>SUM(Zeiterfassungskarte34589[[#This Row],[tatsächliche Arbeitszeit]:[Krank 
während gepl. Kurzarbeit]])</f>
        <v>0</v>
      </c>
      <c r="M22" s="73"/>
      <c r="O22" s="2"/>
      <c r="Q22" s="2"/>
    </row>
    <row r="23" spans="2:17" ht="30" customHeight="1" x14ac:dyDescent="0.2">
      <c r="B23" s="69">
        <f t="shared" si="0"/>
        <v>44150</v>
      </c>
      <c r="C23" s="21"/>
      <c r="D23" s="20"/>
      <c r="E23" s="64"/>
      <c r="F23" s="20"/>
      <c r="G23" s="20"/>
      <c r="H23" s="20"/>
      <c r="I23" s="20"/>
      <c r="J23" s="20"/>
      <c r="K23" s="20"/>
      <c r="L23" s="5">
        <f>SUM(Zeiterfassungskarte34589[[#This Row],[tatsächliche Arbeitszeit]:[Krank 
während gepl. Kurzarbeit]])</f>
        <v>0</v>
      </c>
      <c r="M23" s="73"/>
      <c r="O23" s="2"/>
      <c r="Q23" s="2"/>
    </row>
    <row r="24" spans="2:17" ht="30" customHeight="1" x14ac:dyDescent="0.2">
      <c r="B24" s="69">
        <f t="shared" si="0"/>
        <v>44151</v>
      </c>
      <c r="C24" s="21"/>
      <c r="D24" s="20"/>
      <c r="E24" s="64"/>
      <c r="F24" s="20"/>
      <c r="G24" s="20"/>
      <c r="H24" s="20"/>
      <c r="I24" s="20"/>
      <c r="J24" s="20"/>
      <c r="K24" s="20"/>
      <c r="L24" s="5">
        <f>SUM(Zeiterfassungskarte34589[[#This Row],[tatsächliche Arbeitszeit]:[Krank 
während gepl. Kurzarbeit]])</f>
        <v>0</v>
      </c>
      <c r="M24" s="72"/>
      <c r="O24" s="2"/>
      <c r="Q24" s="2"/>
    </row>
    <row r="25" spans="2:17" ht="30" customHeight="1" x14ac:dyDescent="0.2">
      <c r="B25" s="69">
        <f t="shared" si="0"/>
        <v>44152</v>
      </c>
      <c r="C25" s="21"/>
      <c r="D25" s="20"/>
      <c r="E25" s="64"/>
      <c r="F25" s="20"/>
      <c r="G25" s="20"/>
      <c r="H25" s="20"/>
      <c r="I25" s="20"/>
      <c r="J25" s="20"/>
      <c r="K25" s="20"/>
      <c r="L25" s="5">
        <f>SUM(Zeiterfassungskarte34589[[#This Row],[tatsächliche Arbeitszeit]:[Krank 
während gepl. Kurzarbeit]])</f>
        <v>0</v>
      </c>
      <c r="M25" s="72"/>
      <c r="O25" s="2"/>
      <c r="Q25" s="2"/>
    </row>
    <row r="26" spans="2:17" ht="30" customHeight="1" x14ac:dyDescent="0.2">
      <c r="B26" s="69">
        <f t="shared" si="0"/>
        <v>44153</v>
      </c>
      <c r="C26" s="21"/>
      <c r="D26" s="20"/>
      <c r="E26" s="64"/>
      <c r="F26" s="20"/>
      <c r="G26" s="20"/>
      <c r="H26" s="20"/>
      <c r="I26" s="20"/>
      <c r="J26" s="20"/>
      <c r="K26" s="20"/>
      <c r="L26" s="5">
        <f>SUM(Zeiterfassungskarte34589[[#This Row],[tatsächliche Arbeitszeit]:[Krank 
während gepl. Kurzarbeit]])</f>
        <v>0</v>
      </c>
      <c r="M26" s="72"/>
      <c r="O26" s="2"/>
      <c r="Q26" s="2"/>
    </row>
    <row r="27" spans="2:17" ht="30" customHeight="1" x14ac:dyDescent="0.2">
      <c r="B27" s="69">
        <f t="shared" si="0"/>
        <v>44154</v>
      </c>
      <c r="C27" s="21"/>
      <c r="D27" s="20"/>
      <c r="E27" s="64"/>
      <c r="F27" s="20"/>
      <c r="G27" s="20"/>
      <c r="H27" s="20"/>
      <c r="I27" s="20"/>
      <c r="J27" s="20"/>
      <c r="K27" s="20"/>
      <c r="L27" s="5">
        <f>SUM(Zeiterfassungskarte34589[[#This Row],[tatsächliche Arbeitszeit]:[Krank 
während gepl. Kurzarbeit]])</f>
        <v>0</v>
      </c>
      <c r="M27" s="72"/>
      <c r="O27" s="2"/>
      <c r="Q27" s="2"/>
    </row>
    <row r="28" spans="2:17" ht="30" customHeight="1" x14ac:dyDescent="0.2">
      <c r="B28" s="69">
        <f t="shared" si="0"/>
        <v>44155</v>
      </c>
      <c r="C28" s="21"/>
      <c r="D28" s="20"/>
      <c r="E28" s="64"/>
      <c r="F28" s="20"/>
      <c r="G28" s="20"/>
      <c r="H28" s="20"/>
      <c r="I28" s="20"/>
      <c r="J28" s="20"/>
      <c r="K28" s="20"/>
      <c r="L28" s="5">
        <f>SUM(Zeiterfassungskarte34589[[#This Row],[tatsächliche Arbeitszeit]:[Krank 
während gepl. Kurzarbeit]])</f>
        <v>0</v>
      </c>
      <c r="M28" s="72"/>
      <c r="O28" s="2"/>
      <c r="Q28" s="2"/>
    </row>
    <row r="29" spans="2:17" ht="30" customHeight="1" x14ac:dyDescent="0.2">
      <c r="B29" s="69">
        <f t="shared" si="0"/>
        <v>44156</v>
      </c>
      <c r="C29" s="21"/>
      <c r="D29" s="20"/>
      <c r="E29" s="64"/>
      <c r="F29" s="20"/>
      <c r="G29" s="20"/>
      <c r="H29" s="20"/>
      <c r="I29" s="20"/>
      <c r="J29" s="20"/>
      <c r="K29" s="20"/>
      <c r="L29" s="5">
        <f>SUM(Zeiterfassungskarte34589[[#This Row],[tatsächliche Arbeitszeit]:[Krank 
während gepl. Kurzarbeit]])</f>
        <v>0</v>
      </c>
      <c r="M29" s="73"/>
      <c r="O29" s="2"/>
      <c r="Q29" s="2"/>
    </row>
    <row r="30" spans="2:17" ht="30" customHeight="1" x14ac:dyDescent="0.2">
      <c r="B30" s="69">
        <f t="shared" si="0"/>
        <v>44157</v>
      </c>
      <c r="C30" s="21"/>
      <c r="D30" s="20"/>
      <c r="E30" s="64"/>
      <c r="F30" s="20"/>
      <c r="G30" s="20"/>
      <c r="H30" s="20"/>
      <c r="I30" s="20"/>
      <c r="J30" s="20"/>
      <c r="K30" s="20"/>
      <c r="L30" s="5">
        <f>SUM(Zeiterfassungskarte34589[[#This Row],[tatsächliche Arbeitszeit]:[Krank 
während gepl. Kurzarbeit]])</f>
        <v>0</v>
      </c>
      <c r="M30" s="73"/>
      <c r="O30" s="2"/>
      <c r="Q30" s="2"/>
    </row>
    <row r="31" spans="2:17" ht="30" customHeight="1" x14ac:dyDescent="0.2">
      <c r="B31" s="69">
        <f t="shared" si="0"/>
        <v>44158</v>
      </c>
      <c r="C31" s="21"/>
      <c r="D31" s="20"/>
      <c r="E31" s="64"/>
      <c r="F31" s="20"/>
      <c r="G31" s="20"/>
      <c r="H31" s="20"/>
      <c r="I31" s="20"/>
      <c r="J31" s="20"/>
      <c r="K31" s="20"/>
      <c r="L31" s="5">
        <f>SUM(Zeiterfassungskarte34589[[#This Row],[tatsächliche Arbeitszeit]:[Krank 
während gepl. Kurzarbeit]])</f>
        <v>0</v>
      </c>
      <c r="M31" s="73"/>
      <c r="O31" s="2"/>
      <c r="Q31" s="2"/>
    </row>
    <row r="32" spans="2:17" ht="30" customHeight="1" x14ac:dyDescent="0.2">
      <c r="B32" s="69">
        <f t="shared" si="0"/>
        <v>44159</v>
      </c>
      <c r="C32" s="21"/>
      <c r="D32" s="20"/>
      <c r="E32" s="64"/>
      <c r="F32" s="20"/>
      <c r="G32" s="20"/>
      <c r="H32" s="20"/>
      <c r="I32" s="20"/>
      <c r="J32" s="20"/>
      <c r="K32" s="20"/>
      <c r="L32" s="5">
        <f>SUM(Zeiterfassungskarte34589[[#This Row],[tatsächliche Arbeitszeit]:[Krank 
während gepl. Kurzarbeit]])</f>
        <v>0</v>
      </c>
      <c r="M32" s="73"/>
      <c r="O32" s="2"/>
      <c r="Q32" s="2"/>
    </row>
    <row r="33" spans="2:17" ht="30" customHeight="1" x14ac:dyDescent="0.2">
      <c r="B33" s="69">
        <f t="shared" si="0"/>
        <v>44160</v>
      </c>
      <c r="C33" s="21"/>
      <c r="D33" s="20"/>
      <c r="E33" s="64"/>
      <c r="F33" s="20"/>
      <c r="G33" s="20"/>
      <c r="H33" s="20"/>
      <c r="I33" s="20"/>
      <c r="J33" s="20"/>
      <c r="K33" s="20"/>
      <c r="L33" s="5">
        <f>SUM(Zeiterfassungskarte34589[[#This Row],[tatsächliche Arbeitszeit]:[Krank 
während gepl. Kurzarbeit]])</f>
        <v>0</v>
      </c>
      <c r="M33" s="73"/>
      <c r="O33" s="2"/>
      <c r="Q33" s="2"/>
    </row>
    <row r="34" spans="2:17" ht="30" customHeight="1" x14ac:dyDescent="0.2">
      <c r="B34" s="69">
        <f t="shared" si="0"/>
        <v>44161</v>
      </c>
      <c r="C34" s="21"/>
      <c r="D34" s="20"/>
      <c r="E34" s="64"/>
      <c r="F34" s="20"/>
      <c r="G34" s="20"/>
      <c r="H34" s="20"/>
      <c r="I34" s="20"/>
      <c r="J34" s="20"/>
      <c r="K34" s="20"/>
      <c r="L34" s="5">
        <f>SUM(Zeiterfassungskarte34589[[#This Row],[tatsächliche Arbeitszeit]:[Krank 
während gepl. Kurzarbeit]])</f>
        <v>0</v>
      </c>
      <c r="M34" s="73"/>
      <c r="O34" s="2"/>
      <c r="Q34" s="2"/>
    </row>
    <row r="35" spans="2:17" ht="30" customHeight="1" x14ac:dyDescent="0.2">
      <c r="B35" s="69">
        <f t="shared" si="0"/>
        <v>44162</v>
      </c>
      <c r="C35" s="20"/>
      <c r="D35" s="20"/>
      <c r="E35" s="64"/>
      <c r="F35" s="20"/>
      <c r="G35" s="20"/>
      <c r="H35" s="20"/>
      <c r="I35" s="20"/>
      <c r="J35" s="20"/>
      <c r="K35" s="20"/>
      <c r="L35" s="5">
        <f>SUM(Zeiterfassungskarte34589[[#This Row],[tatsächliche Arbeitszeit]:[Krank 
während gepl. Kurzarbeit]])</f>
        <v>0</v>
      </c>
      <c r="M35" s="73"/>
      <c r="O35" s="2"/>
      <c r="Q35" s="2"/>
    </row>
    <row r="36" spans="2:17" ht="30" customHeight="1" x14ac:dyDescent="0.2">
      <c r="B36" s="69">
        <f t="shared" si="0"/>
        <v>44163</v>
      </c>
      <c r="C36" s="20"/>
      <c r="D36" s="20"/>
      <c r="E36" s="64"/>
      <c r="F36" s="20"/>
      <c r="G36" s="20"/>
      <c r="H36" s="20"/>
      <c r="I36" s="20"/>
      <c r="J36" s="20"/>
      <c r="K36" s="20"/>
      <c r="L36" s="5">
        <f>SUM(Zeiterfassungskarte34589[[#This Row],[tatsächliche Arbeitszeit]:[Krank 
während gepl. Kurzarbeit]])</f>
        <v>0</v>
      </c>
      <c r="M36" s="73"/>
      <c r="O36" s="2"/>
      <c r="Q36" s="2"/>
    </row>
    <row r="37" spans="2:17" ht="30" customHeight="1" x14ac:dyDescent="0.2">
      <c r="B37" s="69">
        <f t="shared" si="0"/>
        <v>44164</v>
      </c>
      <c r="C37" s="20"/>
      <c r="D37" s="20"/>
      <c r="E37" s="64"/>
      <c r="F37" s="20"/>
      <c r="G37" s="20"/>
      <c r="H37" s="20"/>
      <c r="I37" s="20"/>
      <c r="J37" s="20"/>
      <c r="K37" s="20"/>
      <c r="L37" s="5">
        <f>SUM(Zeiterfassungskarte34589[[#This Row],[tatsächliche Arbeitszeit]:[Krank 
während gepl. Kurzarbeit]])</f>
        <v>0</v>
      </c>
      <c r="M37" s="73"/>
      <c r="O37" s="2"/>
      <c r="Q37" s="2"/>
    </row>
    <row r="38" spans="2:17" ht="30" customHeight="1" x14ac:dyDescent="0.2">
      <c r="B38" s="69">
        <f t="shared" si="0"/>
        <v>44165</v>
      </c>
      <c r="C38" s="20"/>
      <c r="D38" s="20"/>
      <c r="E38" s="64"/>
      <c r="F38" s="20"/>
      <c r="G38" s="20"/>
      <c r="H38" s="20"/>
      <c r="I38" s="20"/>
      <c r="J38" s="20"/>
      <c r="K38" s="20"/>
      <c r="L38" s="5">
        <f>SUM(Zeiterfassungskarte34589[[#This Row],[tatsächliche Arbeitszeit]:[Krank 
während gepl. Kurzarbeit]])</f>
        <v>0</v>
      </c>
      <c r="M38" s="73"/>
      <c r="O38" s="2"/>
      <c r="Q38" s="2"/>
    </row>
    <row r="39" spans="2:17" ht="30" customHeight="1" thickBot="1" x14ac:dyDescent="0.25">
      <c r="B39" s="69">
        <f t="shared" si="0"/>
        <v>44166</v>
      </c>
      <c r="C39" s="20"/>
      <c r="D39" s="20"/>
      <c r="E39" s="64"/>
      <c r="F39" s="20"/>
      <c r="G39" s="20"/>
      <c r="H39" s="20"/>
      <c r="I39" s="20"/>
      <c r="J39" s="20"/>
      <c r="K39" s="20"/>
      <c r="L39" s="5">
        <f>SUM(Zeiterfassungskarte34589[[#This Row],[tatsächliche Arbeitszeit]:[Krank 
während gepl. Kurzarbeit]])</f>
        <v>0</v>
      </c>
      <c r="M39" s="73"/>
      <c r="O39" s="2"/>
      <c r="Q39" s="2"/>
    </row>
    <row r="40" spans="2:17" s="37" customFormat="1" ht="30" customHeight="1" thickBot="1" x14ac:dyDescent="0.25">
      <c r="B40" s="56" t="s">
        <v>6</v>
      </c>
      <c r="C40" s="57">
        <f>SUBTOTAL(109,Zeiterfassungskarte34589[vertragliche
Arbeitszeit])</f>
        <v>0</v>
      </c>
      <c r="D40" s="58">
        <f>SUBTOTAL(109,Zeiterfassungskarte34589[davon (geplante) Arbeitszeit])</f>
        <v>0</v>
      </c>
      <c r="E40" s="65">
        <f>SUBTOTAL(109,Zeiterfassungskarte34589[davon geplante Kurzarbeit])</f>
        <v>0</v>
      </c>
      <c r="F40" s="58">
        <f>SUBTOTAL(109,Zeiterfassungskarte34589[tatsächliche Arbeitszeit])</f>
        <v>0</v>
      </c>
      <c r="G40" s="58">
        <f>SUBTOTAL(109,Zeiterfassungskarte34589[tatsächliche Arbeitszeit])</f>
        <v>0</v>
      </c>
      <c r="H40" s="58">
        <f>SUBTOTAL(109,Zeiterfassungskarte34589[Krank 
während gepl.
Arbeitszeit ])</f>
        <v>0</v>
      </c>
      <c r="I40" s="58">
        <f>SUBTOTAL(109,Zeiterfassungskarte34589[Urlaub (Std.)])</f>
        <v>0</v>
      </c>
      <c r="J40" s="58">
        <f>SUBTOTAL(109,Zeiterfassungskarte34589[tatsächliche 
Kurzarbeit])</f>
        <v>0</v>
      </c>
      <c r="K40" s="58">
        <f>SUM(Zeiterfassungskarte34589[Krank 
während gepl. Kurzarbeit])</f>
        <v>0</v>
      </c>
      <c r="L40" s="59">
        <f>SUBTOTAL(109,Zeiterfassungskarte34589[Std. Abrechnung 
Gesamt])</f>
        <v>0</v>
      </c>
      <c r="M40" s="60"/>
    </row>
    <row r="41" spans="2:17" ht="30" customHeight="1" x14ac:dyDescent="0.2">
      <c r="B41" s="6"/>
      <c r="C41" s="27"/>
      <c r="D41" s="27"/>
      <c r="E41" s="7"/>
      <c r="F41" s="7"/>
      <c r="G41" s="7"/>
      <c r="I41" s="28" t="s">
        <v>18</v>
      </c>
      <c r="J41" s="29">
        <f>Zeiterfassungskarte34589[[#Totals],[tatsächliche 
Kurzarbeit]]-L41</f>
        <v>0</v>
      </c>
      <c r="L41" s="27">
        <f>Zeiterfassungskarte34589[[#Totals],[Std. Abrechnung 
Gesamt]]-Zeiterfassungskarte34589[[#Totals],[vertragliche
Arbeitszeit]]</f>
        <v>0</v>
      </c>
      <c r="M41" s="7"/>
      <c r="O41" s="16"/>
      <c r="Q41" s="2"/>
    </row>
    <row r="42" spans="2:17" ht="30" customHeight="1" x14ac:dyDescent="0.2">
      <c r="B42" s="6"/>
      <c r="C42" s="27"/>
      <c r="D42" s="27"/>
      <c r="E42" s="7"/>
      <c r="F42" s="7"/>
      <c r="G42" s="7"/>
      <c r="I42" s="28"/>
      <c r="J42" s="29"/>
      <c r="L42" s="27"/>
      <c r="M42" s="7"/>
      <c r="O42" s="16"/>
      <c r="Q42" s="2"/>
    </row>
    <row r="43" spans="2:17" ht="42.75" customHeight="1" x14ac:dyDescent="0.2">
      <c r="C43" s="77"/>
      <c r="D43" s="77"/>
      <c r="E43" s="77"/>
      <c r="F43" s="33"/>
      <c r="G43" s="33"/>
      <c r="H43" s="32"/>
      <c r="I43" s="33"/>
      <c r="J43" s="32"/>
      <c r="K43" s="36"/>
      <c r="L43" s="35"/>
      <c r="Q43" s="2"/>
    </row>
    <row r="44" spans="2:17" ht="30" customHeight="1" x14ac:dyDescent="0.2">
      <c r="C44" s="2" t="s">
        <v>7</v>
      </c>
      <c r="F44" s="1" t="s">
        <v>2</v>
      </c>
      <c r="G44" s="1"/>
      <c r="K44" s="36"/>
      <c r="L44" s="1"/>
      <c r="Q44" s="2"/>
    </row>
    <row r="45" spans="2:17" ht="30" customHeight="1" x14ac:dyDescent="0.2">
      <c r="F45" s="1"/>
      <c r="G45" s="1"/>
      <c r="K45" s="36"/>
      <c r="L45" s="1"/>
      <c r="Q45" s="2"/>
    </row>
    <row r="46" spans="2:17" ht="30" customHeight="1" x14ac:dyDescent="0.2">
      <c r="C46" s="77"/>
      <c r="D46" s="77"/>
      <c r="E46" s="77"/>
      <c r="F46" s="33"/>
      <c r="G46" s="33"/>
      <c r="H46" s="32"/>
      <c r="I46" s="33"/>
      <c r="J46" s="32"/>
      <c r="K46" s="36"/>
      <c r="L46" s="35"/>
      <c r="Q46" s="2"/>
    </row>
    <row r="47" spans="2:17" ht="30" customHeight="1" x14ac:dyDescent="0.2">
      <c r="C47" s="2" t="s">
        <v>1</v>
      </c>
      <c r="F47" s="1" t="s">
        <v>39</v>
      </c>
      <c r="G47" s="1"/>
      <c r="L47" s="1"/>
      <c r="P47" s="1"/>
    </row>
  </sheetData>
  <sheetProtection algorithmName="SHA-512" hashValue="yVezNWFPp72W3VA750hx2+eIiX6IpZ3rhm46hmGwK3QB72K97xUJkEDXcsgmviAW6wcmU8ZTJKsyT7qVlDlgAA==" saltValue="Buw3AaHgoOyKTAwtHTXTng==" spinCount="100000" sheet="1" objects="1" scenarios="1"/>
  <mergeCells count="7">
    <mergeCell ref="C46:E46"/>
    <mergeCell ref="B1:C1"/>
    <mergeCell ref="M1:M2"/>
    <mergeCell ref="C3:M3"/>
    <mergeCell ref="C4:E4"/>
    <mergeCell ref="G4:M4"/>
    <mergeCell ref="C43:E43"/>
  </mergeCells>
  <dataValidations count="29">
    <dataValidation allowBlank="1" showInputMessage="1" showErrorMessage="1" prompt="Geben Sie in dieser Zelle den Namen des Mitarbeiters ein." sqref="G4"/>
    <dataValidation allowBlank="1" showInputMessage="1" showErrorMessage="1" promptTitle="Anwesenheitszeiten - Arbeitszeit" prompt="In dieser Spalte ist die geplante zu leistende Arbeitszeit anzugeben, unabhänging von Feiertagen." sqref="D8"/>
    <dataValidation allowBlank="1" showInputMessage="1" showErrorMessage="1" prompt="Geben Sie in dieser Zelle die Postanschrift ein." sqref="H5:H6 J5:J6"/>
    <dataValidation type="decimal" allowBlank="1" showInputMessage="1" showErrorMessage="1" errorTitle="Stunden prüfen" error="Bitte prüfen Sie Ihre Stundenzahl" sqref="C9:C39">
      <formula1>-14</formula1>
      <formula2>14</formula2>
    </dataValidation>
    <dataValidation allowBlank="1" showInputMessage="1" showErrorMessage="1" promptTitle="Datum" prompt="Geben Sie in dieser Feld den ersten des jeweiligen Monats ein_x000a_" sqref="B9"/>
    <dataValidation allowBlank="1" showInputMessage="1" showErrorMessage="1" promptTitle="Ist-Arbeitszeit" prompt="Geben Sie in dieser Spalte unter dieser Überschrift die tatsächlichen Arbeitsstunden ein. _x000a__x000a_Hinweis: Sofern der Arbeitnehmer mehr als die vertraglich vereinbartet Std. an dem Tag geleistet hat,werden diese mit den Kurzarbeiterzeiten des Monats verrechnet." sqref="F8"/>
    <dataValidation allowBlank="1" showInputMessage="1" showErrorMessage="1" promptTitle="geplante Ausfallstunden" prompt="in dieser Spalte ist anzugeben mit welchen Ausfallstunden den  Mitarbeiter plant." sqref="E8"/>
    <dataValidation allowBlank="1" showInputMessage="1" showErrorMessage="1" prompt="Geben Sie in dieser Zelle die Unterschrift Arbeitgebers ein." sqref="L46 I46 C46 F46:G46"/>
    <dataValidation allowBlank="1" showInputMessage="1" showErrorMessage="1" prompt="Geben Sie in dieser Zelle Personalnummer des Mitarbeiters ein." sqref="C4"/>
    <dataValidation allowBlank="1" showInputMessage="1" showErrorMessage="1" prompt="Geben Sie in dieser Zelle den Namen Ihres Unternehmens ein." sqref="C3"/>
    <dataValidation allowBlank="1" showInputMessage="1" showErrorMessage="1" prompt="Geben Sie die Telefonnummer des Mitarbeiters in dieser Zelle ein." sqref="L5:M6 I5:I6"/>
    <dataValidation allowBlank="1" showErrorMessage="1" sqref="C5:E6"/>
    <dataValidation allowBlank="1" showInputMessage="1" showErrorMessage="1" promptTitle="vetragliche Arbeitszeit" prompt="In dieser Spalte ist die vertraglich regelmäßig vereinbarte Arbeitszeit anzugeben, unabhänging von Feiertagen." sqref="C8"/>
    <dataValidation allowBlank="1" showInputMessage="1" showErrorMessage="1" prompt="Der Titel des Arbeitsblatts befindet sich in dieser Zelle. Geben Sie in den Zellen unten die Mitarbeiterdetails ein." sqref="B1"/>
    <dataValidation allowBlank="1" showInputMessage="1" showErrorMessage="1" prompt="Geben Sie in dieser Zelle die Unterschrift des Mitarbeiters ein." sqref="L43 I43 C43 F43:G43"/>
    <dataValidation allowBlank="1" showInputMessage="1" showErrorMessage="1" prompt="Die Summe der Arbeitsstunden für jeden Tag wird in dieser Spalte unter dieser Überschrift automatisch berechnet." sqref="L8"/>
    <dataValidation allowBlank="1" showInputMessage="1" showErrorMessage="1" promptTitle="Urlaub" prompt="Geben Sie in dieser Spalte die vertragliche Arbeitszeit ein, wenn an dem Tag Urlaub gewährt wurde.  _x000a__x000a_Hinweis: An einem Tag mit Urlaubgenehmigung findet für den AN keine Kurzarbeit statt.  " sqref="I8"/>
    <dataValidation allowBlank="1" showInputMessage="1" showErrorMessage="1" prompt="Geben Sie in dieser Spalte die Stunden der geplannten Kurzarbeit für Abwesenheit wegen einer Krankheit ein._x000a__x000a_" sqref="K8"/>
    <dataValidation allowBlank="1" showInputMessage="1" showErrorMessage="1" promptTitle="Kurzarbeit" prompt="Geben Sie in dieser Spalte unter dieser Überschrift die  Kurzarbeiterstunden ein." sqref="J8"/>
    <dataValidation allowBlank="1" showInputMessage="1" showErrorMessage="1" promptTitle="Krank" prompt="Geben Sie in dieser Spalte unter dieser Überschrift die Stunden der geplannte Arbeitzeit ein, sofern jemand für diese Zeit erkankt war. _x000a_" sqref="H8"/>
    <dataValidation allowBlank="1" showErrorMessage="1" prompt="Die Wochentage werden in dieser Spalte unter dieser Überschrift automatisch aktualisiert." sqref="B8"/>
    <dataValidation allowBlank="1" showInputMessage="1" showErrorMessage="1" prompt="Geben Sie in der Zelle rechts die Postanschrift ein." sqref="B5:B7"/>
    <dataValidation allowBlank="1" showInputMessage="1" showErrorMessage="1" prompt="Geben Sie die Telefonnummer des Mitarbeiters in der Zelle rechts ein." sqref="K5:K6"/>
    <dataValidation allowBlank="1" showInputMessage="1" showErrorMessage="1" prompt="Geben Sie den Namen des Mitarbeiters in der Zelle rechts ein." sqref="F4"/>
    <dataValidation allowBlank="1" showInputMessage="1" showErrorMessage="1" prompt="Erstellen Sie auf diesem Arbeitsblatt eine wöchentliche Arbeitszeittabelle. Die Summe der Stunden und die Summe des Gehalts werden am Ende der Arbeitszeittabelle automatisch berechnet." sqref="A1:A3"/>
    <dataValidation allowBlank="1" showInputMessage="1" showErrorMessage="1" prompt="Hier sind Anmlerung möglich" sqref="M8"/>
    <dataValidation type="decimal" errorStyle="warning" allowBlank="1" showInputMessage="1" showErrorMessage="1" errorTitle="Stundenüberschreitung" error="Prüfen Sie Ihre Stundeneingabe mit der vertraglichen Arbeitszeit " sqref="D9:K39">
      <formula1>0</formula1>
      <formula2>$C9</formula2>
    </dataValidation>
    <dataValidation allowBlank="1" showErrorMessage="1" prompt="Geben Sie den Namen des Mitarbeiters in der Zelle rechts ein." sqref="B3:B4"/>
    <dataValidation allowBlank="1" showInputMessage="1" showErrorMessage="1" promptTitle="Feiertag" prompt="Sofern Sie nicht zu den Branchen zählen,bei den der Feiertag ein Arbeitstag darstellen kann, tragen Sie die vertraglichen Stunden eines vergleichbaren Wochentages für den Feiertag ein.  " sqref="G8"/>
  </dataValidations>
  <printOptions horizontalCentered="1"/>
  <pageMargins left="0.23622047244094491" right="0.23622047244094491" top="0.82677165354330717" bottom="0.19685039370078741" header="0.31496062992125984" footer="0.31496062992125984"/>
  <pageSetup paperSize="9" scale="42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autoPageBreaks="0" fitToPage="1"/>
  </sheetPr>
  <dimension ref="A1:Q47"/>
  <sheetViews>
    <sheetView showGridLines="0" view="pageBreakPreview" zoomScaleNormal="85" zoomScaleSheetLayoutView="100" zoomScalePageLayoutView="55" workbookViewId="0">
      <selection activeCell="C3" sqref="C3:M3"/>
    </sheetView>
  </sheetViews>
  <sheetFormatPr baseColWidth="10" defaultColWidth="7.296875" defaultRowHeight="30" customHeight="1" x14ac:dyDescent="0.2"/>
  <cols>
    <col min="1" max="1" width="1.3984375" style="2" customWidth="1"/>
    <col min="2" max="2" width="31" style="2" customWidth="1"/>
    <col min="3" max="3" width="11.796875" style="2" customWidth="1"/>
    <col min="4" max="4" width="10.8984375" style="2" customWidth="1"/>
    <col min="5" max="5" width="11.19921875" style="2" customWidth="1"/>
    <col min="6" max="6" width="12.5" style="2" customWidth="1"/>
    <col min="7" max="7" width="9.796875" style="2" customWidth="1"/>
    <col min="8" max="8" width="13.5" style="2" customWidth="1"/>
    <col min="9" max="9" width="10.296875" style="2" customWidth="1"/>
    <col min="10" max="10" width="12.296875" style="2" customWidth="1"/>
    <col min="11" max="11" width="12.8984375" style="2" customWidth="1"/>
    <col min="12" max="12" width="13" style="2" customWidth="1"/>
    <col min="13" max="13" width="35.296875" style="2" customWidth="1"/>
    <col min="14" max="14" width="1.3984375" style="2" customWidth="1"/>
    <col min="15" max="15" width="34.3984375" style="41" customWidth="1"/>
    <col min="16" max="16" width="14.3984375" style="2" customWidth="1"/>
    <col min="17" max="17" width="28.296875" style="4" customWidth="1"/>
    <col min="18" max="18" width="9.796875" style="2" customWidth="1"/>
    <col min="19" max="19" width="2.69921875" style="2" customWidth="1"/>
    <col min="20" max="16384" width="7.296875" style="2"/>
  </cols>
  <sheetData>
    <row r="1" spans="1:17" ht="36" customHeight="1" x14ac:dyDescent="0.2">
      <c r="B1" s="76" t="s">
        <v>0</v>
      </c>
      <c r="C1" s="76"/>
      <c r="M1" s="75"/>
      <c r="O1" s="2"/>
      <c r="Q1" s="2"/>
    </row>
    <row r="2" spans="1:17" ht="36" customHeight="1" x14ac:dyDescent="0.2">
      <c r="M2" s="75"/>
      <c r="O2" s="2"/>
      <c r="Q2" s="2"/>
    </row>
    <row r="3" spans="1:17" ht="41.25" customHeight="1" x14ac:dyDescent="0.2">
      <c r="A3" s="8"/>
      <c r="B3" s="24" t="s">
        <v>3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O3" s="2"/>
      <c r="Q3" s="2"/>
    </row>
    <row r="4" spans="1:17" ht="36" customHeight="1" x14ac:dyDescent="0.2">
      <c r="A4" s="8"/>
      <c r="B4" s="24" t="s">
        <v>4</v>
      </c>
      <c r="C4" s="74"/>
      <c r="D4" s="74"/>
      <c r="E4" s="74"/>
      <c r="F4" s="34" t="s">
        <v>5</v>
      </c>
      <c r="G4" s="79"/>
      <c r="H4" s="79"/>
      <c r="I4" s="79"/>
      <c r="J4" s="79"/>
      <c r="K4" s="79"/>
      <c r="L4" s="79"/>
      <c r="M4" s="79"/>
      <c r="O4" s="2"/>
      <c r="Q4" s="2"/>
    </row>
    <row r="5" spans="1:17" ht="18" customHeight="1" x14ac:dyDescent="0.2">
      <c r="A5" s="8"/>
      <c r="B5" s="9"/>
      <c r="C5" s="10"/>
      <c r="D5" s="10"/>
      <c r="E5" s="10"/>
      <c r="F5" s="11"/>
      <c r="G5" s="11"/>
      <c r="H5" s="10"/>
      <c r="I5" s="12"/>
      <c r="J5" s="10"/>
      <c r="K5" s="13"/>
      <c r="L5" s="14"/>
      <c r="M5" s="22"/>
      <c r="O5" s="2"/>
      <c r="Q5" s="2"/>
    </row>
    <row r="6" spans="1:17" ht="18" customHeight="1" x14ac:dyDescent="0.2">
      <c r="A6" s="8"/>
      <c r="B6" s="9"/>
      <c r="C6" s="10"/>
      <c r="D6" s="10"/>
      <c r="E6" s="10"/>
      <c r="F6" s="11"/>
      <c r="G6" s="11"/>
      <c r="H6" s="10"/>
      <c r="I6" s="12"/>
      <c r="J6" s="10"/>
      <c r="K6" s="13"/>
      <c r="L6" s="14"/>
      <c r="M6" s="22"/>
      <c r="O6" s="2"/>
      <c r="Q6" s="2"/>
    </row>
    <row r="7" spans="1:17" ht="26.25" customHeight="1" x14ac:dyDescent="0.2">
      <c r="B7" s="66" t="s">
        <v>12</v>
      </c>
      <c r="C7" s="44"/>
      <c r="D7" s="44"/>
      <c r="E7" s="62"/>
      <c r="F7" s="53" t="s">
        <v>35</v>
      </c>
      <c r="G7" s="53"/>
      <c r="H7" s="52"/>
      <c r="I7" s="53"/>
      <c r="J7" s="53"/>
      <c r="K7" s="52"/>
      <c r="L7" s="54"/>
      <c r="M7" s="70"/>
      <c r="O7" s="2"/>
      <c r="Q7" s="2"/>
    </row>
    <row r="8" spans="1:17" ht="42" customHeight="1" x14ac:dyDescent="0.2">
      <c r="B8" s="67" t="s">
        <v>1</v>
      </c>
      <c r="C8" s="43" t="s">
        <v>8</v>
      </c>
      <c r="D8" s="43" t="s">
        <v>37</v>
      </c>
      <c r="E8" s="63" t="s">
        <v>13</v>
      </c>
      <c r="F8" s="61" t="s">
        <v>19</v>
      </c>
      <c r="G8" s="47" t="s">
        <v>42</v>
      </c>
      <c r="H8" s="48" t="s">
        <v>41</v>
      </c>
      <c r="I8" s="47" t="s">
        <v>20</v>
      </c>
      <c r="J8" s="47" t="s">
        <v>40</v>
      </c>
      <c r="K8" s="48" t="s">
        <v>22</v>
      </c>
      <c r="L8" s="49" t="s">
        <v>11</v>
      </c>
      <c r="M8" s="71" t="s">
        <v>10</v>
      </c>
      <c r="O8" s="2"/>
      <c r="Q8" s="2"/>
    </row>
    <row r="9" spans="1:17" ht="30" customHeight="1" x14ac:dyDescent="0.2">
      <c r="B9" s="68">
        <v>44136</v>
      </c>
      <c r="C9" s="20"/>
      <c r="D9" s="20"/>
      <c r="E9" s="64"/>
      <c r="F9" s="20"/>
      <c r="G9" s="20"/>
      <c r="H9" s="20"/>
      <c r="I9" s="20"/>
      <c r="J9" s="20"/>
      <c r="K9" s="20"/>
      <c r="L9" s="5">
        <f>SUM(Zeiterfassungskarte3458910[[#This Row],[tatsächliche Arbeitszeit]:[Krank 
während gepl. Kurzarbeit]])</f>
        <v>0</v>
      </c>
      <c r="M9" s="72"/>
      <c r="O9" s="2"/>
      <c r="Q9" s="2"/>
    </row>
    <row r="10" spans="1:17" ht="30" customHeight="1" x14ac:dyDescent="0.2">
      <c r="B10" s="69">
        <f>B9+1</f>
        <v>44137</v>
      </c>
      <c r="C10" s="20"/>
      <c r="D10" s="20"/>
      <c r="E10" s="64"/>
      <c r="F10" s="20"/>
      <c r="G10" s="20"/>
      <c r="H10" s="20"/>
      <c r="I10" s="20"/>
      <c r="J10" s="20"/>
      <c r="K10" s="20"/>
      <c r="L10" s="5">
        <f>SUM(Zeiterfassungskarte3458910[[#This Row],[tatsächliche Arbeitszeit]:[Krank 
während gepl. Kurzarbeit]])</f>
        <v>0</v>
      </c>
      <c r="M10" s="72"/>
      <c r="O10" s="2"/>
      <c r="Q10" s="2"/>
    </row>
    <row r="11" spans="1:17" ht="30" customHeight="1" x14ac:dyDescent="0.2">
      <c r="B11" s="69">
        <f t="shared" ref="B11:B39" si="0">B10+1</f>
        <v>44138</v>
      </c>
      <c r="C11" s="20"/>
      <c r="D11" s="20"/>
      <c r="E11" s="64"/>
      <c r="F11" s="20"/>
      <c r="G11" s="20"/>
      <c r="H11" s="20"/>
      <c r="I11" s="20"/>
      <c r="J11" s="20"/>
      <c r="K11" s="20"/>
      <c r="L11" s="5">
        <f>SUM(Zeiterfassungskarte3458910[[#This Row],[tatsächliche Arbeitszeit]:[Krank 
während gepl. Kurzarbeit]])</f>
        <v>0</v>
      </c>
      <c r="M11" s="72"/>
      <c r="O11" s="2"/>
      <c r="Q11" s="2"/>
    </row>
    <row r="12" spans="1:17" ht="30" customHeight="1" x14ac:dyDescent="0.2">
      <c r="B12" s="69">
        <f t="shared" si="0"/>
        <v>44139</v>
      </c>
      <c r="C12" s="20"/>
      <c r="D12" s="20"/>
      <c r="E12" s="64"/>
      <c r="F12" s="20"/>
      <c r="G12" s="20"/>
      <c r="H12" s="20"/>
      <c r="I12" s="20"/>
      <c r="J12" s="20"/>
      <c r="K12" s="20"/>
      <c r="L12" s="5">
        <f>SUM(Zeiterfassungskarte3458910[[#This Row],[tatsächliche Arbeitszeit]:[Krank 
während gepl. Kurzarbeit]])</f>
        <v>0</v>
      </c>
      <c r="M12" s="72"/>
      <c r="O12" s="2"/>
      <c r="Q12" s="2"/>
    </row>
    <row r="13" spans="1:17" ht="30" customHeight="1" x14ac:dyDescent="0.2">
      <c r="B13" s="69">
        <f t="shared" si="0"/>
        <v>44140</v>
      </c>
      <c r="C13" s="20"/>
      <c r="D13" s="20"/>
      <c r="E13" s="64"/>
      <c r="F13" s="20"/>
      <c r="G13" s="20"/>
      <c r="H13" s="20"/>
      <c r="I13" s="20"/>
      <c r="J13" s="20"/>
      <c r="K13" s="20"/>
      <c r="L13" s="5">
        <f>SUM(Zeiterfassungskarte3458910[[#This Row],[tatsächliche Arbeitszeit]:[Krank 
während gepl. Kurzarbeit]])</f>
        <v>0</v>
      </c>
      <c r="M13" s="72"/>
      <c r="O13" s="2"/>
      <c r="Q13" s="2"/>
    </row>
    <row r="14" spans="1:17" ht="30" customHeight="1" x14ac:dyDescent="0.2">
      <c r="B14" s="69">
        <f t="shared" si="0"/>
        <v>44141</v>
      </c>
      <c r="C14" s="21"/>
      <c r="D14" s="20"/>
      <c r="E14" s="64"/>
      <c r="F14" s="20"/>
      <c r="G14" s="20"/>
      <c r="H14" s="20"/>
      <c r="I14" s="20"/>
      <c r="J14" s="20"/>
      <c r="K14" s="20"/>
      <c r="L14" s="5">
        <f>SUM(Zeiterfassungskarte3458910[[#This Row],[tatsächliche Arbeitszeit]:[Krank 
während gepl. Kurzarbeit]])</f>
        <v>0</v>
      </c>
      <c r="M14" s="72"/>
      <c r="O14" s="2"/>
      <c r="Q14" s="2"/>
    </row>
    <row r="15" spans="1:17" ht="30" customHeight="1" x14ac:dyDescent="0.2">
      <c r="B15" s="69">
        <f t="shared" si="0"/>
        <v>44142</v>
      </c>
      <c r="C15" s="21"/>
      <c r="D15" s="20"/>
      <c r="E15" s="64"/>
      <c r="F15" s="20"/>
      <c r="G15" s="20"/>
      <c r="H15" s="20"/>
      <c r="I15" s="20"/>
      <c r="J15" s="20"/>
      <c r="K15" s="20"/>
      <c r="L15" s="5">
        <f>SUM(Zeiterfassungskarte3458910[[#This Row],[tatsächliche Arbeitszeit]:[Krank 
während gepl. Kurzarbeit]])</f>
        <v>0</v>
      </c>
      <c r="M15" s="73"/>
      <c r="O15" s="2"/>
      <c r="Q15" s="2"/>
    </row>
    <row r="16" spans="1:17" ht="30" customHeight="1" x14ac:dyDescent="0.2">
      <c r="B16" s="69">
        <f t="shared" si="0"/>
        <v>44143</v>
      </c>
      <c r="C16" s="21"/>
      <c r="D16" s="20"/>
      <c r="E16" s="64"/>
      <c r="F16" s="20"/>
      <c r="G16" s="20"/>
      <c r="H16" s="20"/>
      <c r="I16" s="20"/>
      <c r="J16" s="20"/>
      <c r="K16" s="20"/>
      <c r="L16" s="5">
        <f>SUM(Zeiterfassungskarte3458910[[#This Row],[tatsächliche Arbeitszeit]:[Krank 
während gepl. Kurzarbeit]])</f>
        <v>0</v>
      </c>
      <c r="M16" s="73"/>
      <c r="O16" s="2"/>
      <c r="Q16" s="2"/>
    </row>
    <row r="17" spans="2:17" ht="30" customHeight="1" x14ac:dyDescent="0.2">
      <c r="B17" s="69">
        <f t="shared" si="0"/>
        <v>44144</v>
      </c>
      <c r="C17" s="21"/>
      <c r="D17" s="20"/>
      <c r="E17" s="64"/>
      <c r="F17" s="20"/>
      <c r="G17" s="20"/>
      <c r="H17" s="20"/>
      <c r="I17" s="20"/>
      <c r="J17" s="20"/>
      <c r="K17" s="20"/>
      <c r="L17" s="5">
        <f>SUM(Zeiterfassungskarte3458910[[#This Row],[tatsächliche Arbeitszeit]:[Krank 
während gepl. Kurzarbeit]])</f>
        <v>0</v>
      </c>
      <c r="M17" s="72"/>
      <c r="O17" s="2"/>
      <c r="Q17" s="2"/>
    </row>
    <row r="18" spans="2:17" ht="30" customHeight="1" x14ac:dyDescent="0.2">
      <c r="B18" s="69">
        <f t="shared" si="0"/>
        <v>44145</v>
      </c>
      <c r="C18" s="21"/>
      <c r="D18" s="20"/>
      <c r="E18" s="64"/>
      <c r="F18" s="20"/>
      <c r="G18" s="20"/>
      <c r="H18" s="20"/>
      <c r="I18" s="20"/>
      <c r="J18" s="20"/>
      <c r="K18" s="20"/>
      <c r="L18" s="5">
        <f>SUM(Zeiterfassungskarte3458910[[#This Row],[tatsächliche Arbeitszeit]:[Krank 
während gepl. Kurzarbeit]])</f>
        <v>0</v>
      </c>
      <c r="M18" s="72"/>
      <c r="O18" s="2"/>
      <c r="Q18" s="2"/>
    </row>
    <row r="19" spans="2:17" ht="30" customHeight="1" x14ac:dyDescent="0.2">
      <c r="B19" s="69">
        <f t="shared" si="0"/>
        <v>44146</v>
      </c>
      <c r="C19" s="21"/>
      <c r="D19" s="20"/>
      <c r="E19" s="64"/>
      <c r="F19" s="20"/>
      <c r="G19" s="20"/>
      <c r="H19" s="20"/>
      <c r="I19" s="20"/>
      <c r="J19" s="20"/>
      <c r="K19" s="20"/>
      <c r="L19" s="5">
        <f>SUM(Zeiterfassungskarte3458910[[#This Row],[tatsächliche Arbeitszeit]:[Krank 
während gepl. Kurzarbeit]])</f>
        <v>0</v>
      </c>
      <c r="M19" s="72"/>
      <c r="O19" s="2"/>
      <c r="Q19" s="2"/>
    </row>
    <row r="20" spans="2:17" ht="30" customHeight="1" x14ac:dyDescent="0.2">
      <c r="B20" s="69">
        <f t="shared" si="0"/>
        <v>44147</v>
      </c>
      <c r="C20" s="21"/>
      <c r="D20" s="20"/>
      <c r="E20" s="64"/>
      <c r="F20" s="20"/>
      <c r="G20" s="20"/>
      <c r="H20" s="20"/>
      <c r="I20" s="20"/>
      <c r="J20" s="20"/>
      <c r="K20" s="20"/>
      <c r="L20" s="5">
        <f>SUM(Zeiterfassungskarte3458910[[#This Row],[tatsächliche Arbeitszeit]:[Krank 
während gepl. Kurzarbeit]])</f>
        <v>0</v>
      </c>
      <c r="M20" s="72"/>
      <c r="O20" s="2"/>
      <c r="Q20" s="2"/>
    </row>
    <row r="21" spans="2:17" ht="30" customHeight="1" x14ac:dyDescent="0.2">
      <c r="B21" s="69">
        <f t="shared" si="0"/>
        <v>44148</v>
      </c>
      <c r="C21" s="21"/>
      <c r="D21" s="20"/>
      <c r="E21" s="64"/>
      <c r="F21" s="20"/>
      <c r="G21" s="20"/>
      <c r="H21" s="20"/>
      <c r="I21" s="20"/>
      <c r="J21" s="20"/>
      <c r="K21" s="20"/>
      <c r="L21" s="5">
        <f>SUM(Zeiterfassungskarte3458910[[#This Row],[tatsächliche Arbeitszeit]:[Krank 
während gepl. Kurzarbeit]])</f>
        <v>0</v>
      </c>
      <c r="M21" s="72"/>
      <c r="O21" s="2"/>
      <c r="Q21" s="2"/>
    </row>
    <row r="22" spans="2:17" ht="30" customHeight="1" x14ac:dyDescent="0.2">
      <c r="B22" s="69">
        <f t="shared" si="0"/>
        <v>44149</v>
      </c>
      <c r="C22" s="21"/>
      <c r="D22" s="20"/>
      <c r="E22" s="64"/>
      <c r="F22" s="20"/>
      <c r="G22" s="20"/>
      <c r="H22" s="20"/>
      <c r="I22" s="20"/>
      <c r="J22" s="20"/>
      <c r="K22" s="20"/>
      <c r="L22" s="5">
        <f>SUM(Zeiterfassungskarte3458910[[#This Row],[tatsächliche Arbeitszeit]:[Krank 
während gepl. Kurzarbeit]])</f>
        <v>0</v>
      </c>
      <c r="M22" s="73"/>
      <c r="O22" s="2"/>
      <c r="Q22" s="2"/>
    </row>
    <row r="23" spans="2:17" ht="30" customHeight="1" x14ac:dyDescent="0.2">
      <c r="B23" s="69">
        <f t="shared" si="0"/>
        <v>44150</v>
      </c>
      <c r="C23" s="21"/>
      <c r="D23" s="20"/>
      <c r="E23" s="64"/>
      <c r="F23" s="20"/>
      <c r="G23" s="20"/>
      <c r="H23" s="20"/>
      <c r="I23" s="20"/>
      <c r="J23" s="20"/>
      <c r="K23" s="20"/>
      <c r="L23" s="5">
        <f>SUM(Zeiterfassungskarte3458910[[#This Row],[tatsächliche Arbeitszeit]:[Krank 
während gepl. Kurzarbeit]])</f>
        <v>0</v>
      </c>
      <c r="M23" s="73"/>
      <c r="O23" s="2"/>
      <c r="Q23" s="2"/>
    </row>
    <row r="24" spans="2:17" ht="30" customHeight="1" x14ac:dyDescent="0.2">
      <c r="B24" s="69">
        <f t="shared" si="0"/>
        <v>44151</v>
      </c>
      <c r="C24" s="21"/>
      <c r="D24" s="20"/>
      <c r="E24" s="64"/>
      <c r="F24" s="20"/>
      <c r="G24" s="20"/>
      <c r="H24" s="20"/>
      <c r="I24" s="20"/>
      <c r="J24" s="20"/>
      <c r="K24" s="20"/>
      <c r="L24" s="5">
        <f>SUM(Zeiterfassungskarte3458910[[#This Row],[tatsächliche Arbeitszeit]:[Krank 
während gepl. Kurzarbeit]])</f>
        <v>0</v>
      </c>
      <c r="M24" s="72"/>
      <c r="O24" s="2"/>
      <c r="Q24" s="2"/>
    </row>
    <row r="25" spans="2:17" ht="30" customHeight="1" x14ac:dyDescent="0.2">
      <c r="B25" s="69">
        <f t="shared" si="0"/>
        <v>44152</v>
      </c>
      <c r="C25" s="21"/>
      <c r="D25" s="20"/>
      <c r="E25" s="64"/>
      <c r="F25" s="20"/>
      <c r="G25" s="20"/>
      <c r="H25" s="20"/>
      <c r="I25" s="20"/>
      <c r="J25" s="20"/>
      <c r="K25" s="20"/>
      <c r="L25" s="5">
        <f>SUM(Zeiterfassungskarte3458910[[#This Row],[tatsächliche Arbeitszeit]:[Krank 
während gepl. Kurzarbeit]])</f>
        <v>0</v>
      </c>
      <c r="M25" s="72"/>
      <c r="O25" s="2"/>
      <c r="Q25" s="2"/>
    </row>
    <row r="26" spans="2:17" ht="30" customHeight="1" x14ac:dyDescent="0.2">
      <c r="B26" s="69">
        <f t="shared" si="0"/>
        <v>44153</v>
      </c>
      <c r="C26" s="21"/>
      <c r="D26" s="20"/>
      <c r="E26" s="64"/>
      <c r="F26" s="20"/>
      <c r="G26" s="20"/>
      <c r="H26" s="20"/>
      <c r="I26" s="20"/>
      <c r="J26" s="20"/>
      <c r="K26" s="20"/>
      <c r="L26" s="5">
        <f>SUM(Zeiterfassungskarte3458910[[#This Row],[tatsächliche Arbeitszeit]:[Krank 
während gepl. Kurzarbeit]])</f>
        <v>0</v>
      </c>
      <c r="M26" s="72"/>
      <c r="O26" s="2"/>
      <c r="Q26" s="2"/>
    </row>
    <row r="27" spans="2:17" ht="30" customHeight="1" x14ac:dyDescent="0.2">
      <c r="B27" s="69">
        <f t="shared" si="0"/>
        <v>44154</v>
      </c>
      <c r="C27" s="21"/>
      <c r="D27" s="20"/>
      <c r="E27" s="64"/>
      <c r="F27" s="20"/>
      <c r="G27" s="20"/>
      <c r="H27" s="20"/>
      <c r="I27" s="20"/>
      <c r="J27" s="20"/>
      <c r="K27" s="20"/>
      <c r="L27" s="5">
        <f>SUM(Zeiterfassungskarte3458910[[#This Row],[tatsächliche Arbeitszeit]:[Krank 
während gepl. Kurzarbeit]])</f>
        <v>0</v>
      </c>
      <c r="M27" s="72"/>
      <c r="O27" s="2"/>
      <c r="Q27" s="2"/>
    </row>
    <row r="28" spans="2:17" ht="30" customHeight="1" x14ac:dyDescent="0.2">
      <c r="B28" s="69">
        <f t="shared" si="0"/>
        <v>44155</v>
      </c>
      <c r="C28" s="21"/>
      <c r="D28" s="20"/>
      <c r="E28" s="64"/>
      <c r="F28" s="20"/>
      <c r="G28" s="20"/>
      <c r="H28" s="20"/>
      <c r="I28" s="20"/>
      <c r="J28" s="20"/>
      <c r="K28" s="20"/>
      <c r="L28" s="5">
        <f>SUM(Zeiterfassungskarte3458910[[#This Row],[tatsächliche Arbeitszeit]:[Krank 
während gepl. Kurzarbeit]])</f>
        <v>0</v>
      </c>
      <c r="M28" s="72"/>
      <c r="O28" s="2"/>
      <c r="Q28" s="2"/>
    </row>
    <row r="29" spans="2:17" ht="30" customHeight="1" x14ac:dyDescent="0.2">
      <c r="B29" s="69">
        <f t="shared" si="0"/>
        <v>44156</v>
      </c>
      <c r="C29" s="21"/>
      <c r="D29" s="20"/>
      <c r="E29" s="64"/>
      <c r="F29" s="20"/>
      <c r="G29" s="20"/>
      <c r="H29" s="20"/>
      <c r="I29" s="20"/>
      <c r="J29" s="20"/>
      <c r="K29" s="20"/>
      <c r="L29" s="5">
        <f>SUM(Zeiterfassungskarte3458910[[#This Row],[tatsächliche Arbeitszeit]:[Krank 
während gepl. Kurzarbeit]])</f>
        <v>0</v>
      </c>
      <c r="M29" s="73"/>
      <c r="O29" s="2"/>
      <c r="Q29" s="2"/>
    </row>
    <row r="30" spans="2:17" ht="30" customHeight="1" x14ac:dyDescent="0.2">
      <c r="B30" s="69">
        <f t="shared" si="0"/>
        <v>44157</v>
      </c>
      <c r="C30" s="21"/>
      <c r="D30" s="20"/>
      <c r="E30" s="64"/>
      <c r="F30" s="20"/>
      <c r="G30" s="20"/>
      <c r="H30" s="20"/>
      <c r="I30" s="20"/>
      <c r="J30" s="20"/>
      <c r="K30" s="20"/>
      <c r="L30" s="5">
        <f>SUM(Zeiterfassungskarte3458910[[#This Row],[tatsächliche Arbeitszeit]:[Krank 
während gepl. Kurzarbeit]])</f>
        <v>0</v>
      </c>
      <c r="M30" s="73"/>
      <c r="O30" s="2"/>
      <c r="Q30" s="2"/>
    </row>
    <row r="31" spans="2:17" ht="30" customHeight="1" x14ac:dyDescent="0.2">
      <c r="B31" s="69">
        <f t="shared" si="0"/>
        <v>44158</v>
      </c>
      <c r="C31" s="21"/>
      <c r="D31" s="20"/>
      <c r="E31" s="64"/>
      <c r="F31" s="20"/>
      <c r="G31" s="20"/>
      <c r="H31" s="20"/>
      <c r="I31" s="20"/>
      <c r="J31" s="20"/>
      <c r="K31" s="20"/>
      <c r="L31" s="5">
        <f>SUM(Zeiterfassungskarte3458910[[#This Row],[tatsächliche Arbeitszeit]:[Krank 
während gepl. Kurzarbeit]])</f>
        <v>0</v>
      </c>
      <c r="M31" s="73"/>
      <c r="O31" s="2"/>
      <c r="Q31" s="2"/>
    </row>
    <row r="32" spans="2:17" ht="30" customHeight="1" x14ac:dyDescent="0.2">
      <c r="B32" s="69">
        <f t="shared" si="0"/>
        <v>44159</v>
      </c>
      <c r="C32" s="21"/>
      <c r="D32" s="20"/>
      <c r="E32" s="64"/>
      <c r="F32" s="20"/>
      <c r="G32" s="20"/>
      <c r="H32" s="20"/>
      <c r="I32" s="20"/>
      <c r="J32" s="20"/>
      <c r="K32" s="20"/>
      <c r="L32" s="5">
        <f>SUM(Zeiterfassungskarte3458910[[#This Row],[tatsächliche Arbeitszeit]:[Krank 
während gepl. Kurzarbeit]])</f>
        <v>0</v>
      </c>
      <c r="M32" s="73"/>
      <c r="O32" s="2"/>
      <c r="Q32" s="2"/>
    </row>
    <row r="33" spans="2:17" ht="30" customHeight="1" x14ac:dyDescent="0.2">
      <c r="B33" s="69">
        <f t="shared" si="0"/>
        <v>44160</v>
      </c>
      <c r="C33" s="21"/>
      <c r="D33" s="20"/>
      <c r="E33" s="64"/>
      <c r="F33" s="20"/>
      <c r="G33" s="20"/>
      <c r="H33" s="20"/>
      <c r="I33" s="20"/>
      <c r="J33" s="20"/>
      <c r="K33" s="20"/>
      <c r="L33" s="5">
        <f>SUM(Zeiterfassungskarte3458910[[#This Row],[tatsächliche Arbeitszeit]:[Krank 
während gepl. Kurzarbeit]])</f>
        <v>0</v>
      </c>
      <c r="M33" s="73"/>
      <c r="O33" s="2"/>
      <c r="Q33" s="2"/>
    </row>
    <row r="34" spans="2:17" ht="30" customHeight="1" x14ac:dyDescent="0.2">
      <c r="B34" s="69">
        <f t="shared" si="0"/>
        <v>44161</v>
      </c>
      <c r="C34" s="21"/>
      <c r="D34" s="20"/>
      <c r="E34" s="64"/>
      <c r="F34" s="20"/>
      <c r="G34" s="20"/>
      <c r="H34" s="20"/>
      <c r="I34" s="20"/>
      <c r="J34" s="20"/>
      <c r="K34" s="20"/>
      <c r="L34" s="5">
        <f>SUM(Zeiterfassungskarte3458910[[#This Row],[tatsächliche Arbeitszeit]:[Krank 
während gepl. Kurzarbeit]])</f>
        <v>0</v>
      </c>
      <c r="M34" s="73"/>
      <c r="O34" s="2"/>
      <c r="Q34" s="2"/>
    </row>
    <row r="35" spans="2:17" ht="30" customHeight="1" x14ac:dyDescent="0.2">
      <c r="B35" s="69">
        <f t="shared" si="0"/>
        <v>44162</v>
      </c>
      <c r="C35" s="20"/>
      <c r="D35" s="20"/>
      <c r="E35" s="64"/>
      <c r="F35" s="20"/>
      <c r="G35" s="20"/>
      <c r="H35" s="20"/>
      <c r="I35" s="20"/>
      <c r="J35" s="20"/>
      <c r="K35" s="20"/>
      <c r="L35" s="5">
        <f>SUM(Zeiterfassungskarte3458910[[#This Row],[tatsächliche Arbeitszeit]:[Krank 
während gepl. Kurzarbeit]])</f>
        <v>0</v>
      </c>
      <c r="M35" s="73"/>
      <c r="O35" s="2"/>
      <c r="Q35" s="2"/>
    </row>
    <row r="36" spans="2:17" ht="30" customHeight="1" x14ac:dyDescent="0.2">
      <c r="B36" s="69">
        <f t="shared" si="0"/>
        <v>44163</v>
      </c>
      <c r="C36" s="20"/>
      <c r="D36" s="20"/>
      <c r="E36" s="64"/>
      <c r="F36" s="20"/>
      <c r="G36" s="20"/>
      <c r="H36" s="20"/>
      <c r="I36" s="20"/>
      <c r="J36" s="20"/>
      <c r="K36" s="20"/>
      <c r="L36" s="5">
        <f>SUM(Zeiterfassungskarte3458910[[#This Row],[tatsächliche Arbeitszeit]:[Krank 
während gepl. Kurzarbeit]])</f>
        <v>0</v>
      </c>
      <c r="M36" s="73"/>
      <c r="O36" s="2"/>
      <c r="Q36" s="2"/>
    </row>
    <row r="37" spans="2:17" ht="30" customHeight="1" x14ac:dyDescent="0.2">
      <c r="B37" s="69">
        <f t="shared" si="0"/>
        <v>44164</v>
      </c>
      <c r="C37" s="20"/>
      <c r="D37" s="20"/>
      <c r="E37" s="64"/>
      <c r="F37" s="20"/>
      <c r="G37" s="20"/>
      <c r="H37" s="20"/>
      <c r="I37" s="20"/>
      <c r="J37" s="20"/>
      <c r="K37" s="20"/>
      <c r="L37" s="5">
        <f>SUM(Zeiterfassungskarte3458910[[#This Row],[tatsächliche Arbeitszeit]:[Krank 
während gepl. Kurzarbeit]])</f>
        <v>0</v>
      </c>
      <c r="M37" s="73"/>
      <c r="O37" s="2"/>
      <c r="Q37" s="2"/>
    </row>
    <row r="38" spans="2:17" ht="30" customHeight="1" x14ac:dyDescent="0.2">
      <c r="B38" s="69">
        <f t="shared" si="0"/>
        <v>44165</v>
      </c>
      <c r="C38" s="20"/>
      <c r="D38" s="20"/>
      <c r="E38" s="64"/>
      <c r="F38" s="20"/>
      <c r="G38" s="20"/>
      <c r="H38" s="20"/>
      <c r="I38" s="20"/>
      <c r="J38" s="20"/>
      <c r="K38" s="20"/>
      <c r="L38" s="5">
        <f>SUM(Zeiterfassungskarte3458910[[#This Row],[tatsächliche Arbeitszeit]:[Krank 
während gepl. Kurzarbeit]])</f>
        <v>0</v>
      </c>
      <c r="M38" s="73"/>
      <c r="O38" s="2"/>
      <c r="Q38" s="2"/>
    </row>
    <row r="39" spans="2:17" ht="30" customHeight="1" thickBot="1" x14ac:dyDescent="0.25">
      <c r="B39" s="69">
        <f t="shared" si="0"/>
        <v>44166</v>
      </c>
      <c r="C39" s="20"/>
      <c r="D39" s="20"/>
      <c r="E39" s="64"/>
      <c r="F39" s="20"/>
      <c r="G39" s="20"/>
      <c r="H39" s="20"/>
      <c r="I39" s="20"/>
      <c r="J39" s="20"/>
      <c r="K39" s="20"/>
      <c r="L39" s="5">
        <f>SUM(Zeiterfassungskarte3458910[[#This Row],[tatsächliche Arbeitszeit]:[Krank 
während gepl. Kurzarbeit]])</f>
        <v>0</v>
      </c>
      <c r="M39" s="73"/>
      <c r="O39" s="2"/>
      <c r="Q39" s="2"/>
    </row>
    <row r="40" spans="2:17" s="37" customFormat="1" ht="30" customHeight="1" thickBot="1" x14ac:dyDescent="0.25">
      <c r="B40" s="56" t="s">
        <v>6</v>
      </c>
      <c r="C40" s="57">
        <f>SUBTOTAL(109,Zeiterfassungskarte3458910[vertragliche
Arbeitszeit])</f>
        <v>0</v>
      </c>
      <c r="D40" s="58">
        <f>SUBTOTAL(109,Zeiterfassungskarte3458910[davon (geplante) Arbeitszeit])</f>
        <v>0</v>
      </c>
      <c r="E40" s="65">
        <f>SUBTOTAL(109,Zeiterfassungskarte3458910[davon geplante Kurzarbeit])</f>
        <v>0</v>
      </c>
      <c r="F40" s="58">
        <f>SUBTOTAL(109,Zeiterfassungskarte3458910[tatsächliche Arbeitszeit])</f>
        <v>0</v>
      </c>
      <c r="G40" s="58">
        <f>SUBTOTAL(109,Zeiterfassungskarte3458910[tatsächliche Arbeitszeit])</f>
        <v>0</v>
      </c>
      <c r="H40" s="58">
        <f>SUBTOTAL(109,Zeiterfassungskarte3458910[Krank 
während gepl.
Arbeitszeit ])</f>
        <v>0</v>
      </c>
      <c r="I40" s="58">
        <f>SUBTOTAL(109,Zeiterfassungskarte3458910[Urlaub (Std.)])</f>
        <v>0</v>
      </c>
      <c r="J40" s="58">
        <f>SUBTOTAL(109,Zeiterfassungskarte3458910[tatsächliche 
Kurzarbeit])</f>
        <v>0</v>
      </c>
      <c r="K40" s="58">
        <f>SUM(Zeiterfassungskarte3458910[Krank 
während gepl. Kurzarbeit])</f>
        <v>0</v>
      </c>
      <c r="L40" s="59">
        <f>SUBTOTAL(109,Zeiterfassungskarte3458910[Std. Abrechnung 
Gesamt])</f>
        <v>0</v>
      </c>
      <c r="M40" s="60"/>
    </row>
    <row r="41" spans="2:17" ht="30" customHeight="1" x14ac:dyDescent="0.2">
      <c r="B41" s="6"/>
      <c r="C41" s="27"/>
      <c r="D41" s="27"/>
      <c r="E41" s="7"/>
      <c r="F41" s="7"/>
      <c r="G41" s="7"/>
      <c r="I41" s="28" t="s">
        <v>18</v>
      </c>
      <c r="J41" s="29">
        <f>Zeiterfassungskarte3458910[[#Totals],[tatsächliche 
Kurzarbeit]]-L41</f>
        <v>0</v>
      </c>
      <c r="L41" s="27">
        <f>Zeiterfassungskarte3458910[[#Totals],[Std. Abrechnung 
Gesamt]]-Zeiterfassungskarte3458910[[#Totals],[vertragliche
Arbeitszeit]]</f>
        <v>0</v>
      </c>
      <c r="M41" s="7"/>
      <c r="O41" s="16"/>
      <c r="Q41" s="2"/>
    </row>
    <row r="42" spans="2:17" ht="30" customHeight="1" x14ac:dyDescent="0.2">
      <c r="B42" s="6"/>
      <c r="C42" s="27"/>
      <c r="D42" s="27"/>
      <c r="E42" s="7"/>
      <c r="F42" s="7"/>
      <c r="G42" s="7"/>
      <c r="I42" s="28"/>
      <c r="J42" s="29"/>
      <c r="L42" s="27"/>
      <c r="M42" s="7"/>
      <c r="O42" s="16"/>
      <c r="Q42" s="2"/>
    </row>
    <row r="43" spans="2:17" ht="42.75" customHeight="1" x14ac:dyDescent="0.2">
      <c r="C43" s="77"/>
      <c r="D43" s="77"/>
      <c r="E43" s="77"/>
      <c r="F43" s="33"/>
      <c r="G43" s="33"/>
      <c r="H43" s="32"/>
      <c r="I43" s="33"/>
      <c r="J43" s="32"/>
      <c r="K43" s="36"/>
      <c r="L43" s="35"/>
      <c r="Q43" s="2"/>
    </row>
    <row r="44" spans="2:17" ht="30" customHeight="1" x14ac:dyDescent="0.2">
      <c r="C44" s="2" t="s">
        <v>7</v>
      </c>
      <c r="F44" s="1" t="s">
        <v>2</v>
      </c>
      <c r="G44" s="1"/>
      <c r="K44" s="36"/>
      <c r="L44" s="1"/>
      <c r="Q44" s="2"/>
    </row>
    <row r="45" spans="2:17" ht="30" customHeight="1" x14ac:dyDescent="0.2">
      <c r="F45" s="1"/>
      <c r="G45" s="1"/>
      <c r="K45" s="36"/>
      <c r="L45" s="1"/>
      <c r="Q45" s="2"/>
    </row>
    <row r="46" spans="2:17" ht="30" customHeight="1" x14ac:dyDescent="0.2">
      <c r="C46" s="77"/>
      <c r="D46" s="77"/>
      <c r="E46" s="77"/>
      <c r="F46" s="33"/>
      <c r="G46" s="33"/>
      <c r="H46" s="32"/>
      <c r="I46" s="33"/>
      <c r="J46" s="32"/>
      <c r="K46" s="36"/>
      <c r="L46" s="35"/>
      <c r="Q46" s="2"/>
    </row>
    <row r="47" spans="2:17" ht="30" customHeight="1" x14ac:dyDescent="0.2">
      <c r="C47" s="2" t="s">
        <v>1</v>
      </c>
      <c r="F47" s="1" t="s">
        <v>39</v>
      </c>
      <c r="G47" s="1"/>
      <c r="L47" s="1"/>
      <c r="P47" s="1"/>
    </row>
  </sheetData>
  <sheetProtection algorithmName="SHA-512" hashValue="yVezNWFPp72W3VA750hx2+eIiX6IpZ3rhm46hmGwK3QB72K97xUJkEDXcsgmviAW6wcmU8ZTJKsyT7qVlDlgAA==" saltValue="Buw3AaHgoOyKTAwtHTXTng==" spinCount="100000" sheet="1" objects="1" scenarios="1"/>
  <mergeCells count="7">
    <mergeCell ref="C46:E46"/>
    <mergeCell ref="B1:C1"/>
    <mergeCell ref="M1:M2"/>
    <mergeCell ref="C3:M3"/>
    <mergeCell ref="C4:E4"/>
    <mergeCell ref="G4:M4"/>
    <mergeCell ref="C43:E43"/>
  </mergeCells>
  <dataValidations count="29">
    <dataValidation allowBlank="1" showInputMessage="1" showErrorMessage="1" promptTitle="Feiertag" prompt="Sofern Sie nicht zu den Branchen zählen,bei den der Feiertag ein Arbeitstag darstellen kann, tragen Sie die vertraglichen Stunden eines vergleichbaren Wochentages für den Feiertag ein.  " sqref="G8"/>
    <dataValidation allowBlank="1" showErrorMessage="1" prompt="Geben Sie den Namen des Mitarbeiters in der Zelle rechts ein." sqref="B3:B4"/>
    <dataValidation type="decimal" errorStyle="warning" allowBlank="1" showInputMessage="1" showErrorMessage="1" errorTitle="Stundenüberschreitung" error="Prüfen Sie Ihre Stundeneingabe mit der vertraglichen Arbeitszeit " sqref="D9:K39">
      <formula1>0</formula1>
      <formula2>$C9</formula2>
    </dataValidation>
    <dataValidation allowBlank="1" showInputMessage="1" showErrorMessage="1" prompt="Hier sind Anmlerung möglich" sqref="M8"/>
    <dataValidation allowBlank="1" showInputMessage="1" showErrorMessage="1" prompt="Erstellen Sie auf diesem Arbeitsblatt eine wöchentliche Arbeitszeittabelle. Die Summe der Stunden und die Summe des Gehalts werden am Ende der Arbeitszeittabelle automatisch berechnet." sqref="A1:A3"/>
    <dataValidation allowBlank="1" showInputMessage="1" showErrorMessage="1" prompt="Geben Sie den Namen des Mitarbeiters in der Zelle rechts ein." sqref="F4"/>
    <dataValidation allowBlank="1" showInputMessage="1" showErrorMessage="1" prompt="Geben Sie die Telefonnummer des Mitarbeiters in der Zelle rechts ein." sqref="K5:K6"/>
    <dataValidation allowBlank="1" showInputMessage="1" showErrorMessage="1" prompt="Geben Sie in der Zelle rechts die Postanschrift ein." sqref="B5:B7"/>
    <dataValidation allowBlank="1" showErrorMessage="1" prompt="Die Wochentage werden in dieser Spalte unter dieser Überschrift automatisch aktualisiert." sqref="B8"/>
    <dataValidation allowBlank="1" showInputMessage="1" showErrorMessage="1" promptTitle="Krank" prompt="Geben Sie in dieser Spalte unter dieser Überschrift die Stunden der geplannte Arbeitzeit ein, sofern jemand für diese Zeit erkankt war. _x000a_" sqref="H8"/>
    <dataValidation allowBlank="1" showInputMessage="1" showErrorMessage="1" promptTitle="Kurzarbeit" prompt="Geben Sie in dieser Spalte unter dieser Überschrift die  Kurzarbeiterstunden ein." sqref="J8"/>
    <dataValidation allowBlank="1" showInputMessage="1" showErrorMessage="1" prompt="Geben Sie in dieser Spalte die Stunden der geplannten Kurzarbeit für Abwesenheit wegen einer Krankheit ein._x000a__x000a_" sqref="K8"/>
    <dataValidation allowBlank="1" showInputMessage="1" showErrorMessage="1" promptTitle="Urlaub" prompt="Geben Sie in dieser Spalte die vertragliche Arbeitszeit ein, wenn an dem Tag Urlaub gewährt wurde.  _x000a__x000a_Hinweis: An einem Tag mit Urlaubgenehmigung findet für den AN keine Kurzarbeit statt.  " sqref="I8"/>
    <dataValidation allowBlank="1" showInputMessage="1" showErrorMessage="1" prompt="Die Summe der Arbeitsstunden für jeden Tag wird in dieser Spalte unter dieser Überschrift automatisch berechnet." sqref="L8"/>
    <dataValidation allowBlank="1" showInputMessage="1" showErrorMessage="1" prompt="Geben Sie in dieser Zelle die Unterschrift des Mitarbeiters ein." sqref="L43 I43 C43 F43:G43"/>
    <dataValidation allowBlank="1" showInputMessage="1" showErrorMessage="1" prompt="Der Titel des Arbeitsblatts befindet sich in dieser Zelle. Geben Sie in den Zellen unten die Mitarbeiterdetails ein." sqref="B1"/>
    <dataValidation allowBlank="1" showInputMessage="1" showErrorMessage="1" promptTitle="vetragliche Arbeitszeit" prompt="In dieser Spalte ist die vertraglich regelmäßig vereinbarte Arbeitszeit anzugeben, unabhänging von Feiertagen." sqref="C8"/>
    <dataValidation allowBlank="1" showErrorMessage="1" sqref="C5:E6"/>
    <dataValidation allowBlank="1" showInputMessage="1" showErrorMessage="1" prompt="Geben Sie die Telefonnummer des Mitarbeiters in dieser Zelle ein." sqref="L5:M6 I5:I6"/>
    <dataValidation allowBlank="1" showInputMessage="1" showErrorMessage="1" prompt="Geben Sie in dieser Zelle den Namen Ihres Unternehmens ein." sqref="C3"/>
    <dataValidation allowBlank="1" showInputMessage="1" showErrorMessage="1" prompt="Geben Sie in dieser Zelle Personalnummer des Mitarbeiters ein." sqref="C4"/>
    <dataValidation allowBlank="1" showInputMessage="1" showErrorMessage="1" prompt="Geben Sie in dieser Zelle die Unterschrift Arbeitgebers ein." sqref="L46 I46 C46 F46:G46"/>
    <dataValidation allowBlank="1" showInputMessage="1" showErrorMessage="1" promptTitle="geplante Ausfallstunden" prompt="in dieser Spalte ist anzugeben mit welchen Ausfallstunden den  Mitarbeiter plant." sqref="E8"/>
    <dataValidation allowBlank="1" showInputMessage="1" showErrorMessage="1" promptTitle="Ist-Arbeitszeit" prompt="Geben Sie in dieser Spalte unter dieser Überschrift die tatsächlichen Arbeitsstunden ein. _x000a__x000a_Hinweis: Sofern der Arbeitnehmer mehr als die vertraglich vereinbartet Std. an dem Tag geleistet hat,werden diese mit den Kurzarbeiterzeiten des Monats verrechnet." sqref="F8"/>
    <dataValidation allowBlank="1" showInputMessage="1" showErrorMessage="1" promptTitle="Datum" prompt="Geben Sie in dieser Feld den ersten des jeweiligen Monats ein_x000a_" sqref="B9"/>
    <dataValidation type="decimal" allowBlank="1" showInputMessage="1" showErrorMessage="1" errorTitle="Stunden prüfen" error="Bitte prüfen Sie Ihre Stundenzahl" sqref="C9:C39">
      <formula1>-14</formula1>
      <formula2>14</formula2>
    </dataValidation>
    <dataValidation allowBlank="1" showInputMessage="1" showErrorMessage="1" prompt="Geben Sie in dieser Zelle die Postanschrift ein." sqref="H5:H6 J5:J6"/>
    <dataValidation allowBlank="1" showInputMessage="1" showErrorMessage="1" promptTitle="Anwesenheitszeiten - Arbeitszeit" prompt="In dieser Spalte ist die geplante zu leistende Arbeitszeit anzugeben, unabhänging von Feiertagen." sqref="D8"/>
    <dataValidation allowBlank="1" showInputMessage="1" showErrorMessage="1" prompt="Geben Sie in dieser Zelle den Namen des Mitarbeiters ein." sqref="G4"/>
  </dataValidations>
  <printOptions horizontalCentered="1"/>
  <pageMargins left="0.23622047244094491" right="0.23622047244094491" top="0.82677165354330717" bottom="0.19685039370078741" header="0.31496062992125984" footer="0.31496062992125984"/>
  <pageSetup paperSize="9" scale="42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autoPageBreaks="0" fitToPage="1"/>
  </sheetPr>
  <dimension ref="A1:Q47"/>
  <sheetViews>
    <sheetView showGridLines="0" view="pageBreakPreview" zoomScaleNormal="85" zoomScaleSheetLayoutView="100" zoomScalePageLayoutView="55" workbookViewId="0">
      <selection activeCell="C8" sqref="C8"/>
    </sheetView>
  </sheetViews>
  <sheetFormatPr baseColWidth="10" defaultColWidth="7.296875" defaultRowHeight="30" customHeight="1" x14ac:dyDescent="0.2"/>
  <cols>
    <col min="1" max="1" width="1.3984375" style="2" customWidth="1"/>
    <col min="2" max="2" width="31" style="2" customWidth="1"/>
    <col min="3" max="3" width="11.796875" style="2" customWidth="1"/>
    <col min="4" max="4" width="10.8984375" style="2" customWidth="1"/>
    <col min="5" max="5" width="11.19921875" style="2" customWidth="1"/>
    <col min="6" max="6" width="12.5" style="2" customWidth="1"/>
    <col min="7" max="7" width="9.796875" style="2" customWidth="1"/>
    <col min="8" max="8" width="13.5" style="2" customWidth="1"/>
    <col min="9" max="9" width="10.296875" style="2" customWidth="1"/>
    <col min="10" max="10" width="12.296875" style="2" customWidth="1"/>
    <col min="11" max="11" width="12.8984375" style="2" customWidth="1"/>
    <col min="12" max="12" width="13" style="2" customWidth="1"/>
    <col min="13" max="13" width="35.296875" style="2" customWidth="1"/>
    <col min="14" max="14" width="1.3984375" style="2" customWidth="1"/>
    <col min="15" max="15" width="34.3984375" style="41" customWidth="1"/>
    <col min="16" max="16" width="14.3984375" style="2" customWidth="1"/>
    <col min="17" max="17" width="28.296875" style="4" customWidth="1"/>
    <col min="18" max="18" width="9.796875" style="2" customWidth="1"/>
    <col min="19" max="19" width="2.69921875" style="2" customWidth="1"/>
    <col min="20" max="16384" width="7.296875" style="2"/>
  </cols>
  <sheetData>
    <row r="1" spans="1:17" ht="36" customHeight="1" x14ac:dyDescent="0.2">
      <c r="B1" s="76" t="s">
        <v>0</v>
      </c>
      <c r="C1" s="76"/>
      <c r="M1" s="75"/>
      <c r="O1" s="2"/>
      <c r="Q1" s="2"/>
    </row>
    <row r="2" spans="1:17" ht="36" customHeight="1" x14ac:dyDescent="0.2">
      <c r="M2" s="75"/>
      <c r="O2" s="2"/>
      <c r="Q2" s="2"/>
    </row>
    <row r="3" spans="1:17" ht="41.25" customHeight="1" x14ac:dyDescent="0.2">
      <c r="A3" s="8"/>
      <c r="B3" s="24" t="s">
        <v>3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O3" s="2"/>
      <c r="Q3" s="2"/>
    </row>
    <row r="4" spans="1:17" ht="36" customHeight="1" x14ac:dyDescent="0.2">
      <c r="A4" s="8"/>
      <c r="B4" s="24" t="s">
        <v>4</v>
      </c>
      <c r="C4" s="74"/>
      <c r="D4" s="74"/>
      <c r="E4" s="74"/>
      <c r="F4" s="34" t="s">
        <v>5</v>
      </c>
      <c r="G4" s="79"/>
      <c r="H4" s="79"/>
      <c r="I4" s="79"/>
      <c r="J4" s="79"/>
      <c r="K4" s="79"/>
      <c r="L4" s="79"/>
      <c r="M4" s="79"/>
      <c r="O4" s="2"/>
      <c r="Q4" s="2"/>
    </row>
    <row r="5" spans="1:17" ht="18" customHeight="1" x14ac:dyDescent="0.2">
      <c r="A5" s="8"/>
      <c r="B5" s="9"/>
      <c r="C5" s="10"/>
      <c r="D5" s="10"/>
      <c r="E5" s="10"/>
      <c r="F5" s="11"/>
      <c r="G5" s="11"/>
      <c r="H5" s="10"/>
      <c r="I5" s="12"/>
      <c r="J5" s="10"/>
      <c r="K5" s="13"/>
      <c r="L5" s="14"/>
      <c r="M5" s="22"/>
      <c r="O5" s="2"/>
      <c r="Q5" s="2"/>
    </row>
    <row r="6" spans="1:17" ht="18" customHeight="1" x14ac:dyDescent="0.2">
      <c r="A6" s="8"/>
      <c r="B6" s="9"/>
      <c r="C6" s="10"/>
      <c r="D6" s="10"/>
      <c r="E6" s="10"/>
      <c r="F6" s="11"/>
      <c r="G6" s="11"/>
      <c r="H6" s="10"/>
      <c r="I6" s="12"/>
      <c r="J6" s="10"/>
      <c r="K6" s="13"/>
      <c r="L6" s="14"/>
      <c r="M6" s="22"/>
      <c r="O6" s="2"/>
      <c r="Q6" s="2"/>
    </row>
    <row r="7" spans="1:17" ht="26.25" customHeight="1" x14ac:dyDescent="0.2">
      <c r="B7" s="66" t="s">
        <v>12</v>
      </c>
      <c r="C7" s="44"/>
      <c r="D7" s="44"/>
      <c r="E7" s="62"/>
      <c r="F7" s="53" t="s">
        <v>35</v>
      </c>
      <c r="G7" s="53"/>
      <c r="H7" s="52"/>
      <c r="I7" s="53"/>
      <c r="J7" s="53"/>
      <c r="K7" s="52"/>
      <c r="L7" s="54"/>
      <c r="M7" s="70"/>
      <c r="O7" s="2"/>
      <c r="Q7" s="2"/>
    </row>
    <row r="8" spans="1:17" ht="42" customHeight="1" x14ac:dyDescent="0.2">
      <c r="B8" s="67" t="s">
        <v>1</v>
      </c>
      <c r="C8" s="43" t="s">
        <v>8</v>
      </c>
      <c r="D8" s="43" t="s">
        <v>37</v>
      </c>
      <c r="E8" s="63" t="s">
        <v>13</v>
      </c>
      <c r="F8" s="61" t="s">
        <v>19</v>
      </c>
      <c r="G8" s="47" t="s">
        <v>42</v>
      </c>
      <c r="H8" s="48" t="s">
        <v>41</v>
      </c>
      <c r="I8" s="47" t="s">
        <v>20</v>
      </c>
      <c r="J8" s="47" t="s">
        <v>40</v>
      </c>
      <c r="K8" s="48" t="s">
        <v>22</v>
      </c>
      <c r="L8" s="49" t="s">
        <v>11</v>
      </c>
      <c r="M8" s="71" t="s">
        <v>10</v>
      </c>
      <c r="O8" s="2"/>
      <c r="Q8" s="2"/>
    </row>
    <row r="9" spans="1:17" ht="30" customHeight="1" x14ac:dyDescent="0.2">
      <c r="B9" s="68">
        <v>44136</v>
      </c>
      <c r="C9" s="20"/>
      <c r="D9" s="20"/>
      <c r="E9" s="64"/>
      <c r="F9" s="20"/>
      <c r="G9" s="20"/>
      <c r="H9" s="20"/>
      <c r="I9" s="20"/>
      <c r="J9" s="20"/>
      <c r="K9" s="20"/>
      <c r="L9" s="5">
        <f>SUM(Zeiterfassungskarte345891011[[#This Row],[tatsächliche Arbeitszeit]:[Krank 
während gepl. Kurzarbeit]])</f>
        <v>0</v>
      </c>
      <c r="M9" s="72"/>
      <c r="O9" s="2"/>
      <c r="Q9" s="2"/>
    </row>
    <row r="10" spans="1:17" ht="30" customHeight="1" x14ac:dyDescent="0.2">
      <c r="B10" s="69">
        <f>B9+1</f>
        <v>44137</v>
      </c>
      <c r="C10" s="20"/>
      <c r="D10" s="20"/>
      <c r="E10" s="64"/>
      <c r="F10" s="20"/>
      <c r="G10" s="20"/>
      <c r="H10" s="20"/>
      <c r="I10" s="20"/>
      <c r="J10" s="20"/>
      <c r="K10" s="20"/>
      <c r="L10" s="5">
        <f>SUM(Zeiterfassungskarte345891011[[#This Row],[tatsächliche Arbeitszeit]:[Krank 
während gepl. Kurzarbeit]])</f>
        <v>0</v>
      </c>
      <c r="M10" s="72"/>
      <c r="O10" s="2"/>
      <c r="Q10" s="2"/>
    </row>
    <row r="11" spans="1:17" ht="30" customHeight="1" x14ac:dyDescent="0.2">
      <c r="B11" s="69">
        <f t="shared" ref="B11:B39" si="0">B10+1</f>
        <v>44138</v>
      </c>
      <c r="C11" s="20"/>
      <c r="D11" s="20"/>
      <c r="E11" s="64"/>
      <c r="F11" s="20"/>
      <c r="G11" s="20"/>
      <c r="H11" s="20"/>
      <c r="I11" s="20"/>
      <c r="J11" s="20"/>
      <c r="K11" s="20"/>
      <c r="L11" s="5">
        <f>SUM(Zeiterfassungskarte345891011[[#This Row],[tatsächliche Arbeitszeit]:[Krank 
während gepl. Kurzarbeit]])</f>
        <v>0</v>
      </c>
      <c r="M11" s="72"/>
      <c r="O11" s="2"/>
      <c r="Q11" s="2"/>
    </row>
    <row r="12" spans="1:17" ht="30" customHeight="1" x14ac:dyDescent="0.2">
      <c r="B12" s="69">
        <f t="shared" si="0"/>
        <v>44139</v>
      </c>
      <c r="C12" s="20"/>
      <c r="D12" s="20"/>
      <c r="E12" s="64"/>
      <c r="F12" s="20"/>
      <c r="G12" s="20"/>
      <c r="H12" s="20"/>
      <c r="I12" s="20"/>
      <c r="J12" s="20"/>
      <c r="K12" s="20"/>
      <c r="L12" s="5">
        <f>SUM(Zeiterfassungskarte345891011[[#This Row],[tatsächliche Arbeitszeit]:[Krank 
während gepl. Kurzarbeit]])</f>
        <v>0</v>
      </c>
      <c r="M12" s="72"/>
      <c r="O12" s="2"/>
      <c r="Q12" s="2"/>
    </row>
    <row r="13" spans="1:17" ht="30" customHeight="1" x14ac:dyDescent="0.2">
      <c r="B13" s="69">
        <f t="shared" si="0"/>
        <v>44140</v>
      </c>
      <c r="C13" s="20"/>
      <c r="D13" s="20"/>
      <c r="E13" s="64"/>
      <c r="F13" s="20"/>
      <c r="G13" s="20"/>
      <c r="H13" s="20"/>
      <c r="I13" s="20"/>
      <c r="J13" s="20"/>
      <c r="K13" s="20"/>
      <c r="L13" s="5">
        <f>SUM(Zeiterfassungskarte345891011[[#This Row],[tatsächliche Arbeitszeit]:[Krank 
während gepl. Kurzarbeit]])</f>
        <v>0</v>
      </c>
      <c r="M13" s="72"/>
      <c r="O13" s="2"/>
      <c r="Q13" s="2"/>
    </row>
    <row r="14" spans="1:17" ht="30" customHeight="1" x14ac:dyDescent="0.2">
      <c r="B14" s="69">
        <f t="shared" si="0"/>
        <v>44141</v>
      </c>
      <c r="C14" s="21"/>
      <c r="D14" s="20"/>
      <c r="E14" s="64"/>
      <c r="F14" s="20"/>
      <c r="G14" s="20"/>
      <c r="H14" s="20"/>
      <c r="I14" s="20"/>
      <c r="J14" s="20"/>
      <c r="K14" s="20"/>
      <c r="L14" s="5">
        <f>SUM(Zeiterfassungskarte345891011[[#This Row],[tatsächliche Arbeitszeit]:[Krank 
während gepl. Kurzarbeit]])</f>
        <v>0</v>
      </c>
      <c r="M14" s="72"/>
      <c r="O14" s="2"/>
      <c r="Q14" s="2"/>
    </row>
    <row r="15" spans="1:17" ht="30" customHeight="1" x14ac:dyDescent="0.2">
      <c r="B15" s="69">
        <f t="shared" si="0"/>
        <v>44142</v>
      </c>
      <c r="C15" s="21"/>
      <c r="D15" s="20"/>
      <c r="E15" s="64"/>
      <c r="F15" s="20"/>
      <c r="G15" s="20"/>
      <c r="H15" s="20"/>
      <c r="I15" s="20"/>
      <c r="J15" s="20"/>
      <c r="K15" s="20"/>
      <c r="L15" s="5">
        <f>SUM(Zeiterfassungskarte345891011[[#This Row],[tatsächliche Arbeitszeit]:[Krank 
während gepl. Kurzarbeit]])</f>
        <v>0</v>
      </c>
      <c r="M15" s="73"/>
      <c r="O15" s="2"/>
      <c r="Q15" s="2"/>
    </row>
    <row r="16" spans="1:17" ht="30" customHeight="1" x14ac:dyDescent="0.2">
      <c r="B16" s="69">
        <f t="shared" si="0"/>
        <v>44143</v>
      </c>
      <c r="C16" s="21"/>
      <c r="D16" s="20"/>
      <c r="E16" s="64"/>
      <c r="F16" s="20"/>
      <c r="G16" s="20"/>
      <c r="H16" s="20"/>
      <c r="I16" s="20"/>
      <c r="J16" s="20"/>
      <c r="K16" s="20"/>
      <c r="L16" s="5">
        <f>SUM(Zeiterfassungskarte345891011[[#This Row],[tatsächliche Arbeitszeit]:[Krank 
während gepl. Kurzarbeit]])</f>
        <v>0</v>
      </c>
      <c r="M16" s="73"/>
      <c r="O16" s="2"/>
      <c r="Q16" s="2"/>
    </row>
    <row r="17" spans="2:17" ht="30" customHeight="1" x14ac:dyDescent="0.2">
      <c r="B17" s="69">
        <f t="shared" si="0"/>
        <v>44144</v>
      </c>
      <c r="C17" s="21"/>
      <c r="D17" s="20"/>
      <c r="E17" s="64"/>
      <c r="F17" s="20"/>
      <c r="G17" s="20"/>
      <c r="H17" s="20"/>
      <c r="I17" s="20"/>
      <c r="J17" s="20"/>
      <c r="K17" s="20"/>
      <c r="L17" s="5">
        <f>SUM(Zeiterfassungskarte345891011[[#This Row],[tatsächliche Arbeitszeit]:[Krank 
während gepl. Kurzarbeit]])</f>
        <v>0</v>
      </c>
      <c r="M17" s="72"/>
      <c r="O17" s="2"/>
      <c r="Q17" s="2"/>
    </row>
    <row r="18" spans="2:17" ht="30" customHeight="1" x14ac:dyDescent="0.2">
      <c r="B18" s="69">
        <f t="shared" si="0"/>
        <v>44145</v>
      </c>
      <c r="C18" s="21"/>
      <c r="D18" s="20"/>
      <c r="E18" s="64"/>
      <c r="F18" s="20"/>
      <c r="G18" s="20"/>
      <c r="H18" s="20"/>
      <c r="I18" s="20"/>
      <c r="J18" s="20"/>
      <c r="K18" s="20"/>
      <c r="L18" s="5">
        <f>SUM(Zeiterfassungskarte345891011[[#This Row],[tatsächliche Arbeitszeit]:[Krank 
während gepl. Kurzarbeit]])</f>
        <v>0</v>
      </c>
      <c r="M18" s="72"/>
      <c r="O18" s="2"/>
      <c r="Q18" s="2"/>
    </row>
    <row r="19" spans="2:17" ht="30" customHeight="1" x14ac:dyDescent="0.2">
      <c r="B19" s="69">
        <f t="shared" si="0"/>
        <v>44146</v>
      </c>
      <c r="C19" s="21"/>
      <c r="D19" s="20"/>
      <c r="E19" s="64"/>
      <c r="F19" s="20"/>
      <c r="G19" s="20"/>
      <c r="H19" s="20"/>
      <c r="I19" s="20"/>
      <c r="J19" s="20"/>
      <c r="K19" s="20"/>
      <c r="L19" s="5">
        <f>SUM(Zeiterfassungskarte345891011[[#This Row],[tatsächliche Arbeitszeit]:[Krank 
während gepl. Kurzarbeit]])</f>
        <v>0</v>
      </c>
      <c r="M19" s="72"/>
      <c r="O19" s="2"/>
      <c r="Q19" s="2"/>
    </row>
    <row r="20" spans="2:17" ht="30" customHeight="1" x14ac:dyDescent="0.2">
      <c r="B20" s="69">
        <f t="shared" si="0"/>
        <v>44147</v>
      </c>
      <c r="C20" s="21"/>
      <c r="D20" s="20"/>
      <c r="E20" s="64"/>
      <c r="F20" s="20"/>
      <c r="G20" s="20"/>
      <c r="H20" s="20"/>
      <c r="I20" s="20"/>
      <c r="J20" s="20"/>
      <c r="K20" s="20"/>
      <c r="L20" s="5">
        <f>SUM(Zeiterfassungskarte345891011[[#This Row],[tatsächliche Arbeitszeit]:[Krank 
während gepl. Kurzarbeit]])</f>
        <v>0</v>
      </c>
      <c r="M20" s="72"/>
      <c r="O20" s="2"/>
      <c r="Q20" s="2"/>
    </row>
    <row r="21" spans="2:17" ht="30" customHeight="1" x14ac:dyDescent="0.2">
      <c r="B21" s="69">
        <f t="shared" si="0"/>
        <v>44148</v>
      </c>
      <c r="C21" s="21"/>
      <c r="D21" s="20"/>
      <c r="E21" s="64"/>
      <c r="F21" s="20"/>
      <c r="G21" s="20"/>
      <c r="H21" s="20"/>
      <c r="I21" s="20"/>
      <c r="J21" s="20"/>
      <c r="K21" s="20"/>
      <c r="L21" s="5">
        <f>SUM(Zeiterfassungskarte345891011[[#This Row],[tatsächliche Arbeitszeit]:[Krank 
während gepl. Kurzarbeit]])</f>
        <v>0</v>
      </c>
      <c r="M21" s="72"/>
      <c r="O21" s="2"/>
      <c r="Q21" s="2"/>
    </row>
    <row r="22" spans="2:17" ht="30" customHeight="1" x14ac:dyDescent="0.2">
      <c r="B22" s="69">
        <f t="shared" si="0"/>
        <v>44149</v>
      </c>
      <c r="C22" s="21"/>
      <c r="D22" s="20"/>
      <c r="E22" s="64"/>
      <c r="F22" s="20"/>
      <c r="G22" s="20"/>
      <c r="H22" s="20"/>
      <c r="I22" s="20"/>
      <c r="J22" s="20"/>
      <c r="K22" s="20"/>
      <c r="L22" s="5">
        <f>SUM(Zeiterfassungskarte345891011[[#This Row],[tatsächliche Arbeitszeit]:[Krank 
während gepl. Kurzarbeit]])</f>
        <v>0</v>
      </c>
      <c r="M22" s="73"/>
      <c r="O22" s="2"/>
      <c r="Q22" s="2"/>
    </row>
    <row r="23" spans="2:17" ht="30" customHeight="1" x14ac:dyDescent="0.2">
      <c r="B23" s="69">
        <f t="shared" si="0"/>
        <v>44150</v>
      </c>
      <c r="C23" s="21"/>
      <c r="D23" s="20"/>
      <c r="E23" s="64"/>
      <c r="F23" s="20"/>
      <c r="G23" s="20"/>
      <c r="H23" s="20"/>
      <c r="I23" s="20"/>
      <c r="J23" s="20"/>
      <c r="K23" s="20"/>
      <c r="L23" s="5">
        <f>SUM(Zeiterfassungskarte345891011[[#This Row],[tatsächliche Arbeitszeit]:[Krank 
während gepl. Kurzarbeit]])</f>
        <v>0</v>
      </c>
      <c r="M23" s="73"/>
      <c r="O23" s="2"/>
      <c r="Q23" s="2"/>
    </row>
    <row r="24" spans="2:17" ht="30" customHeight="1" x14ac:dyDescent="0.2">
      <c r="B24" s="69">
        <f t="shared" si="0"/>
        <v>44151</v>
      </c>
      <c r="C24" s="21"/>
      <c r="D24" s="20"/>
      <c r="E24" s="64"/>
      <c r="F24" s="20"/>
      <c r="G24" s="20"/>
      <c r="H24" s="20"/>
      <c r="I24" s="20"/>
      <c r="J24" s="20"/>
      <c r="K24" s="20"/>
      <c r="L24" s="5">
        <f>SUM(Zeiterfassungskarte345891011[[#This Row],[tatsächliche Arbeitszeit]:[Krank 
während gepl. Kurzarbeit]])</f>
        <v>0</v>
      </c>
      <c r="M24" s="72"/>
      <c r="O24" s="2"/>
      <c r="Q24" s="2"/>
    </row>
    <row r="25" spans="2:17" ht="30" customHeight="1" x14ac:dyDescent="0.2">
      <c r="B25" s="69">
        <f t="shared" si="0"/>
        <v>44152</v>
      </c>
      <c r="C25" s="21"/>
      <c r="D25" s="20"/>
      <c r="E25" s="64"/>
      <c r="F25" s="20"/>
      <c r="G25" s="20"/>
      <c r="H25" s="20"/>
      <c r="I25" s="20"/>
      <c r="J25" s="20"/>
      <c r="K25" s="20"/>
      <c r="L25" s="5">
        <f>SUM(Zeiterfassungskarte345891011[[#This Row],[tatsächliche Arbeitszeit]:[Krank 
während gepl. Kurzarbeit]])</f>
        <v>0</v>
      </c>
      <c r="M25" s="72"/>
      <c r="O25" s="2"/>
      <c r="Q25" s="2"/>
    </row>
    <row r="26" spans="2:17" ht="30" customHeight="1" x14ac:dyDescent="0.2">
      <c r="B26" s="69">
        <f t="shared" si="0"/>
        <v>44153</v>
      </c>
      <c r="C26" s="21"/>
      <c r="D26" s="20"/>
      <c r="E26" s="64"/>
      <c r="F26" s="20"/>
      <c r="G26" s="20"/>
      <c r="H26" s="20"/>
      <c r="I26" s="20"/>
      <c r="J26" s="20"/>
      <c r="K26" s="20"/>
      <c r="L26" s="5">
        <f>SUM(Zeiterfassungskarte345891011[[#This Row],[tatsächliche Arbeitszeit]:[Krank 
während gepl. Kurzarbeit]])</f>
        <v>0</v>
      </c>
      <c r="M26" s="72"/>
      <c r="O26" s="2"/>
      <c r="Q26" s="2"/>
    </row>
    <row r="27" spans="2:17" ht="30" customHeight="1" x14ac:dyDescent="0.2">
      <c r="B27" s="69">
        <f t="shared" si="0"/>
        <v>44154</v>
      </c>
      <c r="C27" s="21"/>
      <c r="D27" s="20"/>
      <c r="E27" s="64"/>
      <c r="F27" s="20"/>
      <c r="G27" s="20"/>
      <c r="H27" s="20"/>
      <c r="I27" s="20"/>
      <c r="J27" s="20"/>
      <c r="K27" s="20"/>
      <c r="L27" s="5">
        <f>SUM(Zeiterfassungskarte345891011[[#This Row],[tatsächliche Arbeitszeit]:[Krank 
während gepl. Kurzarbeit]])</f>
        <v>0</v>
      </c>
      <c r="M27" s="72"/>
      <c r="O27" s="2"/>
      <c r="Q27" s="2"/>
    </row>
    <row r="28" spans="2:17" ht="30" customHeight="1" x14ac:dyDescent="0.2">
      <c r="B28" s="69">
        <f t="shared" si="0"/>
        <v>44155</v>
      </c>
      <c r="C28" s="21"/>
      <c r="D28" s="20"/>
      <c r="E28" s="64"/>
      <c r="F28" s="20"/>
      <c r="G28" s="20"/>
      <c r="H28" s="20"/>
      <c r="I28" s="20"/>
      <c r="J28" s="20"/>
      <c r="K28" s="20"/>
      <c r="L28" s="5">
        <f>SUM(Zeiterfassungskarte345891011[[#This Row],[tatsächliche Arbeitszeit]:[Krank 
während gepl. Kurzarbeit]])</f>
        <v>0</v>
      </c>
      <c r="M28" s="72"/>
      <c r="O28" s="2"/>
      <c r="Q28" s="2"/>
    </row>
    <row r="29" spans="2:17" ht="30" customHeight="1" x14ac:dyDescent="0.2">
      <c r="B29" s="69">
        <f t="shared" si="0"/>
        <v>44156</v>
      </c>
      <c r="C29" s="21"/>
      <c r="D29" s="20"/>
      <c r="E29" s="64"/>
      <c r="F29" s="20"/>
      <c r="G29" s="20"/>
      <c r="H29" s="20"/>
      <c r="I29" s="20"/>
      <c r="J29" s="20"/>
      <c r="K29" s="20"/>
      <c r="L29" s="5">
        <f>SUM(Zeiterfassungskarte345891011[[#This Row],[tatsächliche Arbeitszeit]:[Krank 
während gepl. Kurzarbeit]])</f>
        <v>0</v>
      </c>
      <c r="M29" s="73"/>
      <c r="O29" s="2"/>
      <c r="Q29" s="2"/>
    </row>
    <row r="30" spans="2:17" ht="30" customHeight="1" x14ac:dyDescent="0.2">
      <c r="B30" s="69">
        <f t="shared" si="0"/>
        <v>44157</v>
      </c>
      <c r="C30" s="21"/>
      <c r="D30" s="20"/>
      <c r="E30" s="64"/>
      <c r="F30" s="20"/>
      <c r="G30" s="20"/>
      <c r="H30" s="20"/>
      <c r="I30" s="20"/>
      <c r="J30" s="20"/>
      <c r="K30" s="20"/>
      <c r="L30" s="5">
        <f>SUM(Zeiterfassungskarte345891011[[#This Row],[tatsächliche Arbeitszeit]:[Krank 
während gepl. Kurzarbeit]])</f>
        <v>0</v>
      </c>
      <c r="M30" s="73"/>
      <c r="O30" s="2"/>
      <c r="Q30" s="2"/>
    </row>
    <row r="31" spans="2:17" ht="30" customHeight="1" x14ac:dyDescent="0.2">
      <c r="B31" s="69">
        <f t="shared" si="0"/>
        <v>44158</v>
      </c>
      <c r="C31" s="21"/>
      <c r="D31" s="20"/>
      <c r="E31" s="64"/>
      <c r="F31" s="20"/>
      <c r="G31" s="20"/>
      <c r="H31" s="20"/>
      <c r="I31" s="20"/>
      <c r="J31" s="20"/>
      <c r="K31" s="20"/>
      <c r="L31" s="5">
        <f>SUM(Zeiterfassungskarte345891011[[#This Row],[tatsächliche Arbeitszeit]:[Krank 
während gepl. Kurzarbeit]])</f>
        <v>0</v>
      </c>
      <c r="M31" s="73"/>
      <c r="O31" s="2"/>
      <c r="Q31" s="2"/>
    </row>
    <row r="32" spans="2:17" ht="30" customHeight="1" x14ac:dyDescent="0.2">
      <c r="B32" s="69">
        <f t="shared" si="0"/>
        <v>44159</v>
      </c>
      <c r="C32" s="21"/>
      <c r="D32" s="20"/>
      <c r="E32" s="64"/>
      <c r="F32" s="20"/>
      <c r="G32" s="20"/>
      <c r="H32" s="20"/>
      <c r="I32" s="20"/>
      <c r="J32" s="20"/>
      <c r="K32" s="20"/>
      <c r="L32" s="5">
        <f>SUM(Zeiterfassungskarte345891011[[#This Row],[tatsächliche Arbeitszeit]:[Krank 
während gepl. Kurzarbeit]])</f>
        <v>0</v>
      </c>
      <c r="M32" s="73"/>
      <c r="O32" s="2"/>
      <c r="Q32" s="2"/>
    </row>
    <row r="33" spans="2:17" ht="30" customHeight="1" x14ac:dyDescent="0.2">
      <c r="B33" s="69">
        <f t="shared" si="0"/>
        <v>44160</v>
      </c>
      <c r="C33" s="21"/>
      <c r="D33" s="20"/>
      <c r="E33" s="64"/>
      <c r="F33" s="20"/>
      <c r="G33" s="20"/>
      <c r="H33" s="20"/>
      <c r="I33" s="20"/>
      <c r="J33" s="20"/>
      <c r="K33" s="20"/>
      <c r="L33" s="5">
        <f>SUM(Zeiterfassungskarte345891011[[#This Row],[tatsächliche Arbeitszeit]:[Krank 
während gepl. Kurzarbeit]])</f>
        <v>0</v>
      </c>
      <c r="M33" s="73"/>
      <c r="O33" s="2"/>
      <c r="Q33" s="2"/>
    </row>
    <row r="34" spans="2:17" ht="30" customHeight="1" x14ac:dyDescent="0.2">
      <c r="B34" s="69">
        <f t="shared" si="0"/>
        <v>44161</v>
      </c>
      <c r="C34" s="21"/>
      <c r="D34" s="20"/>
      <c r="E34" s="64"/>
      <c r="F34" s="20"/>
      <c r="G34" s="20"/>
      <c r="H34" s="20"/>
      <c r="I34" s="20"/>
      <c r="J34" s="20"/>
      <c r="K34" s="20"/>
      <c r="L34" s="5">
        <f>SUM(Zeiterfassungskarte345891011[[#This Row],[tatsächliche Arbeitszeit]:[Krank 
während gepl. Kurzarbeit]])</f>
        <v>0</v>
      </c>
      <c r="M34" s="73"/>
      <c r="O34" s="2"/>
      <c r="Q34" s="2"/>
    </row>
    <row r="35" spans="2:17" ht="30" customHeight="1" x14ac:dyDescent="0.2">
      <c r="B35" s="69">
        <f t="shared" si="0"/>
        <v>44162</v>
      </c>
      <c r="C35" s="20"/>
      <c r="D35" s="20"/>
      <c r="E35" s="64"/>
      <c r="F35" s="20"/>
      <c r="G35" s="20"/>
      <c r="H35" s="20"/>
      <c r="I35" s="20"/>
      <c r="J35" s="20"/>
      <c r="K35" s="20"/>
      <c r="L35" s="5">
        <f>SUM(Zeiterfassungskarte345891011[[#This Row],[tatsächliche Arbeitszeit]:[Krank 
während gepl. Kurzarbeit]])</f>
        <v>0</v>
      </c>
      <c r="M35" s="73"/>
      <c r="O35" s="2"/>
      <c r="Q35" s="2"/>
    </row>
    <row r="36" spans="2:17" ht="30" customHeight="1" x14ac:dyDescent="0.2">
      <c r="B36" s="69">
        <f t="shared" si="0"/>
        <v>44163</v>
      </c>
      <c r="C36" s="20"/>
      <c r="D36" s="20"/>
      <c r="E36" s="64"/>
      <c r="F36" s="20"/>
      <c r="G36" s="20"/>
      <c r="H36" s="20"/>
      <c r="I36" s="20"/>
      <c r="J36" s="20"/>
      <c r="K36" s="20"/>
      <c r="L36" s="5">
        <f>SUM(Zeiterfassungskarte345891011[[#This Row],[tatsächliche Arbeitszeit]:[Krank 
während gepl. Kurzarbeit]])</f>
        <v>0</v>
      </c>
      <c r="M36" s="73"/>
      <c r="O36" s="2"/>
      <c r="Q36" s="2"/>
    </row>
    <row r="37" spans="2:17" ht="30" customHeight="1" x14ac:dyDescent="0.2">
      <c r="B37" s="69">
        <f t="shared" si="0"/>
        <v>44164</v>
      </c>
      <c r="C37" s="20"/>
      <c r="D37" s="20"/>
      <c r="E37" s="64"/>
      <c r="F37" s="20"/>
      <c r="G37" s="20"/>
      <c r="H37" s="20"/>
      <c r="I37" s="20"/>
      <c r="J37" s="20"/>
      <c r="K37" s="20"/>
      <c r="L37" s="5">
        <f>SUM(Zeiterfassungskarte345891011[[#This Row],[tatsächliche Arbeitszeit]:[Krank 
während gepl. Kurzarbeit]])</f>
        <v>0</v>
      </c>
      <c r="M37" s="73"/>
      <c r="O37" s="2"/>
      <c r="Q37" s="2"/>
    </row>
    <row r="38" spans="2:17" ht="30" customHeight="1" x14ac:dyDescent="0.2">
      <c r="B38" s="69">
        <f t="shared" si="0"/>
        <v>44165</v>
      </c>
      <c r="C38" s="20"/>
      <c r="D38" s="20"/>
      <c r="E38" s="64"/>
      <c r="F38" s="20"/>
      <c r="G38" s="20"/>
      <c r="H38" s="20"/>
      <c r="I38" s="20"/>
      <c r="J38" s="20"/>
      <c r="K38" s="20"/>
      <c r="L38" s="5">
        <f>SUM(Zeiterfassungskarte345891011[[#This Row],[tatsächliche Arbeitszeit]:[Krank 
während gepl. Kurzarbeit]])</f>
        <v>0</v>
      </c>
      <c r="M38" s="73"/>
      <c r="O38" s="2"/>
      <c r="Q38" s="2"/>
    </row>
    <row r="39" spans="2:17" ht="30" customHeight="1" thickBot="1" x14ac:dyDescent="0.25">
      <c r="B39" s="69">
        <f t="shared" si="0"/>
        <v>44166</v>
      </c>
      <c r="C39" s="20"/>
      <c r="D39" s="20"/>
      <c r="E39" s="64"/>
      <c r="F39" s="20"/>
      <c r="G39" s="20"/>
      <c r="H39" s="20"/>
      <c r="I39" s="20"/>
      <c r="J39" s="20"/>
      <c r="K39" s="20"/>
      <c r="L39" s="5">
        <f>SUM(Zeiterfassungskarte345891011[[#This Row],[tatsächliche Arbeitszeit]:[Krank 
während gepl. Kurzarbeit]])</f>
        <v>0</v>
      </c>
      <c r="M39" s="73"/>
      <c r="O39" s="2"/>
      <c r="Q39" s="2"/>
    </row>
    <row r="40" spans="2:17" s="37" customFormat="1" ht="30" customHeight="1" thickBot="1" x14ac:dyDescent="0.25">
      <c r="B40" s="56" t="s">
        <v>6</v>
      </c>
      <c r="C40" s="57">
        <f>SUBTOTAL(109,Zeiterfassungskarte345891011[vertragliche
Arbeitszeit])</f>
        <v>0</v>
      </c>
      <c r="D40" s="58">
        <f>SUBTOTAL(109,Zeiterfassungskarte345891011[davon (geplante) Arbeitszeit])</f>
        <v>0</v>
      </c>
      <c r="E40" s="65">
        <f>SUBTOTAL(109,Zeiterfassungskarte345891011[davon geplante Kurzarbeit])</f>
        <v>0</v>
      </c>
      <c r="F40" s="58">
        <f>SUBTOTAL(109,Zeiterfassungskarte345891011[tatsächliche Arbeitszeit])</f>
        <v>0</v>
      </c>
      <c r="G40" s="58">
        <f>SUBTOTAL(109,Zeiterfassungskarte345891011[tatsächliche Arbeitszeit])</f>
        <v>0</v>
      </c>
      <c r="H40" s="58">
        <f>SUBTOTAL(109,Zeiterfassungskarte345891011[Krank 
während gepl.
Arbeitszeit ])</f>
        <v>0</v>
      </c>
      <c r="I40" s="58">
        <f>SUBTOTAL(109,Zeiterfassungskarte345891011[Urlaub (Std.)])</f>
        <v>0</v>
      </c>
      <c r="J40" s="58">
        <f>SUBTOTAL(109,Zeiterfassungskarte345891011[tatsächliche 
Kurzarbeit])</f>
        <v>0</v>
      </c>
      <c r="K40" s="58">
        <f>SUM(Zeiterfassungskarte345891011[Krank 
während gepl. Kurzarbeit])</f>
        <v>0</v>
      </c>
      <c r="L40" s="59">
        <f>SUBTOTAL(109,Zeiterfassungskarte345891011[Std. Abrechnung 
Gesamt])</f>
        <v>0</v>
      </c>
      <c r="M40" s="60"/>
    </row>
    <row r="41" spans="2:17" ht="30" customHeight="1" x14ac:dyDescent="0.2">
      <c r="B41" s="6"/>
      <c r="C41" s="27"/>
      <c r="D41" s="27"/>
      <c r="E41" s="7"/>
      <c r="F41" s="7"/>
      <c r="G41" s="7"/>
      <c r="I41" s="28" t="s">
        <v>18</v>
      </c>
      <c r="J41" s="29">
        <f>Zeiterfassungskarte345891011[[#Totals],[tatsächliche 
Kurzarbeit]]-L41</f>
        <v>0</v>
      </c>
      <c r="L41" s="27">
        <f>Zeiterfassungskarte345891011[[#Totals],[Std. Abrechnung 
Gesamt]]-Zeiterfassungskarte345891011[[#Totals],[vertragliche
Arbeitszeit]]</f>
        <v>0</v>
      </c>
      <c r="M41" s="7"/>
      <c r="O41" s="16"/>
      <c r="Q41" s="2"/>
    </row>
    <row r="42" spans="2:17" ht="30" customHeight="1" x14ac:dyDescent="0.2">
      <c r="B42" s="6"/>
      <c r="C42" s="27"/>
      <c r="D42" s="27"/>
      <c r="E42" s="7"/>
      <c r="F42" s="7"/>
      <c r="G42" s="7"/>
      <c r="I42" s="28"/>
      <c r="J42" s="29"/>
      <c r="L42" s="27"/>
      <c r="M42" s="7"/>
      <c r="O42" s="16"/>
      <c r="Q42" s="2"/>
    </row>
    <row r="43" spans="2:17" ht="42.75" customHeight="1" x14ac:dyDescent="0.2">
      <c r="C43" s="77"/>
      <c r="D43" s="77"/>
      <c r="E43" s="77"/>
      <c r="F43" s="33"/>
      <c r="G43" s="33"/>
      <c r="H43" s="32"/>
      <c r="I43" s="33"/>
      <c r="J43" s="32"/>
      <c r="K43" s="36"/>
      <c r="L43" s="35"/>
      <c r="Q43" s="2"/>
    </row>
    <row r="44" spans="2:17" ht="30" customHeight="1" x14ac:dyDescent="0.2">
      <c r="C44" s="2" t="s">
        <v>7</v>
      </c>
      <c r="F44" s="1" t="s">
        <v>2</v>
      </c>
      <c r="G44" s="1"/>
      <c r="K44" s="36"/>
      <c r="L44" s="1"/>
      <c r="Q44" s="2"/>
    </row>
    <row r="45" spans="2:17" ht="30" customHeight="1" x14ac:dyDescent="0.2">
      <c r="F45" s="1"/>
      <c r="G45" s="1"/>
      <c r="K45" s="36"/>
      <c r="L45" s="1"/>
      <c r="Q45" s="2"/>
    </row>
    <row r="46" spans="2:17" ht="30" customHeight="1" x14ac:dyDescent="0.2">
      <c r="C46" s="77"/>
      <c r="D46" s="77"/>
      <c r="E46" s="77"/>
      <c r="F46" s="33"/>
      <c r="G46" s="33"/>
      <c r="H46" s="32"/>
      <c r="I46" s="33"/>
      <c r="J46" s="32"/>
      <c r="K46" s="36"/>
      <c r="L46" s="35"/>
      <c r="Q46" s="2"/>
    </row>
    <row r="47" spans="2:17" ht="30" customHeight="1" x14ac:dyDescent="0.2">
      <c r="C47" s="2" t="s">
        <v>1</v>
      </c>
      <c r="F47" s="1" t="s">
        <v>39</v>
      </c>
      <c r="G47" s="1"/>
      <c r="L47" s="1"/>
      <c r="P47" s="1"/>
    </row>
  </sheetData>
  <sheetProtection algorithmName="SHA-512" hashValue="yVezNWFPp72W3VA750hx2+eIiX6IpZ3rhm46hmGwK3QB72K97xUJkEDXcsgmviAW6wcmU8ZTJKsyT7qVlDlgAA==" saltValue="Buw3AaHgoOyKTAwtHTXTng==" spinCount="100000" sheet="1" objects="1" scenarios="1"/>
  <mergeCells count="7">
    <mergeCell ref="C46:E46"/>
    <mergeCell ref="B1:C1"/>
    <mergeCell ref="M1:M2"/>
    <mergeCell ref="C3:M3"/>
    <mergeCell ref="C4:E4"/>
    <mergeCell ref="G4:M4"/>
    <mergeCell ref="C43:E43"/>
  </mergeCells>
  <dataValidations count="29">
    <dataValidation allowBlank="1" showInputMessage="1" showErrorMessage="1" prompt="Geben Sie in dieser Zelle den Namen des Mitarbeiters ein." sqref="G4"/>
    <dataValidation allowBlank="1" showInputMessage="1" showErrorMessage="1" promptTitle="Anwesenheitszeiten - Arbeitszeit" prompt="In dieser Spalte ist die geplante zu leistende Arbeitszeit anzugeben, unabhänging von Feiertagen." sqref="D8"/>
    <dataValidation allowBlank="1" showInputMessage="1" showErrorMessage="1" prompt="Geben Sie in dieser Zelle die Postanschrift ein." sqref="H5:H6 J5:J6"/>
    <dataValidation type="decimal" allowBlank="1" showInputMessage="1" showErrorMessage="1" errorTitle="Stunden prüfen" error="Bitte prüfen Sie Ihre Stundenzahl" sqref="C9:C39">
      <formula1>-14</formula1>
      <formula2>14</formula2>
    </dataValidation>
    <dataValidation allowBlank="1" showInputMessage="1" showErrorMessage="1" promptTitle="Datum" prompt="Geben Sie in dieser Feld den ersten des jeweiligen Monats ein_x000a_" sqref="B9"/>
    <dataValidation allowBlank="1" showInputMessage="1" showErrorMessage="1" promptTitle="Ist-Arbeitszeit" prompt="Geben Sie in dieser Spalte unter dieser Überschrift die tatsächlichen Arbeitsstunden ein. _x000a__x000a_Hinweis: Sofern der Arbeitnehmer mehr als die vertraglich vereinbartet Std. an dem Tag geleistet hat,werden diese mit den Kurzarbeiterzeiten des Monats verrechnet." sqref="F8"/>
    <dataValidation allowBlank="1" showInputMessage="1" showErrorMessage="1" promptTitle="geplante Ausfallstunden" prompt="in dieser Spalte ist anzugeben mit welchen Ausfallstunden den  Mitarbeiter plant." sqref="E8"/>
    <dataValidation allowBlank="1" showInputMessage="1" showErrorMessage="1" prompt="Geben Sie in dieser Zelle die Unterschrift Arbeitgebers ein." sqref="L46 I46 C46 F46:G46"/>
    <dataValidation allowBlank="1" showInputMessage="1" showErrorMessage="1" prompt="Geben Sie in dieser Zelle Personalnummer des Mitarbeiters ein." sqref="C4"/>
    <dataValidation allowBlank="1" showInputMessage="1" showErrorMessage="1" prompt="Geben Sie in dieser Zelle den Namen Ihres Unternehmens ein." sqref="C3"/>
    <dataValidation allowBlank="1" showInputMessage="1" showErrorMessage="1" prompt="Geben Sie die Telefonnummer des Mitarbeiters in dieser Zelle ein." sqref="L5:M6 I5:I6"/>
    <dataValidation allowBlank="1" showErrorMessage="1" sqref="C5:E6"/>
    <dataValidation allowBlank="1" showInputMessage="1" showErrorMessage="1" promptTitle="vetragliche Arbeitszeit" prompt="In dieser Spalte ist die vertraglich regelmäßig vereinbarte Arbeitszeit anzugeben, unabhänging von Feiertagen." sqref="C8"/>
    <dataValidation allowBlank="1" showInputMessage="1" showErrorMessage="1" prompt="Der Titel des Arbeitsblatts befindet sich in dieser Zelle. Geben Sie in den Zellen unten die Mitarbeiterdetails ein." sqref="B1"/>
    <dataValidation allowBlank="1" showInputMessage="1" showErrorMessage="1" prompt="Geben Sie in dieser Zelle die Unterschrift des Mitarbeiters ein." sqref="L43 I43 C43 F43:G43"/>
    <dataValidation allowBlank="1" showInputMessage="1" showErrorMessage="1" prompt="Die Summe der Arbeitsstunden für jeden Tag wird in dieser Spalte unter dieser Überschrift automatisch berechnet." sqref="L8"/>
    <dataValidation allowBlank="1" showInputMessage="1" showErrorMessage="1" promptTitle="Urlaub" prompt="Geben Sie in dieser Spalte die vertragliche Arbeitszeit ein, wenn an dem Tag Urlaub gewährt wurde.  _x000a__x000a_Hinweis: An einem Tag mit Urlaubgenehmigung findet für den AN keine Kurzarbeit statt.  " sqref="I8"/>
    <dataValidation allowBlank="1" showInputMessage="1" showErrorMessage="1" prompt="Geben Sie in dieser Spalte die Stunden der geplannten Kurzarbeit für Abwesenheit wegen einer Krankheit ein._x000a__x000a_" sqref="K8"/>
    <dataValidation allowBlank="1" showInputMessage="1" showErrorMessage="1" promptTitle="Kurzarbeit" prompt="Geben Sie in dieser Spalte unter dieser Überschrift die  Kurzarbeiterstunden ein." sqref="J8"/>
    <dataValidation allowBlank="1" showInputMessage="1" showErrorMessage="1" promptTitle="Krank" prompt="Geben Sie in dieser Spalte unter dieser Überschrift die Stunden der geplannte Arbeitzeit ein, sofern jemand für diese Zeit erkankt war. _x000a_" sqref="H8"/>
    <dataValidation allowBlank="1" showErrorMessage="1" prompt="Die Wochentage werden in dieser Spalte unter dieser Überschrift automatisch aktualisiert." sqref="B8"/>
    <dataValidation allowBlank="1" showInputMessage="1" showErrorMessage="1" prompt="Geben Sie in der Zelle rechts die Postanschrift ein." sqref="B5:B7"/>
    <dataValidation allowBlank="1" showInputMessage="1" showErrorMessage="1" prompt="Geben Sie die Telefonnummer des Mitarbeiters in der Zelle rechts ein." sqref="K5:K6"/>
    <dataValidation allowBlank="1" showInputMessage="1" showErrorMessage="1" prompt="Geben Sie den Namen des Mitarbeiters in der Zelle rechts ein." sqref="F4"/>
    <dataValidation allowBlank="1" showInputMessage="1" showErrorMessage="1" prompt="Erstellen Sie auf diesem Arbeitsblatt eine wöchentliche Arbeitszeittabelle. Die Summe der Stunden und die Summe des Gehalts werden am Ende der Arbeitszeittabelle automatisch berechnet." sqref="A1:A3"/>
    <dataValidation allowBlank="1" showInputMessage="1" showErrorMessage="1" prompt="Hier sind Anmlerung möglich" sqref="M8"/>
    <dataValidation type="decimal" errorStyle="warning" allowBlank="1" showInputMessage="1" showErrorMessage="1" errorTitle="Stundenüberschreitung" error="Prüfen Sie Ihre Stundeneingabe mit der vertraglichen Arbeitszeit " sqref="D9:K39">
      <formula1>0</formula1>
      <formula2>$C9</formula2>
    </dataValidation>
    <dataValidation allowBlank="1" showErrorMessage="1" prompt="Geben Sie den Namen des Mitarbeiters in der Zelle rechts ein." sqref="B3:B4"/>
    <dataValidation allowBlank="1" showInputMessage="1" showErrorMessage="1" promptTitle="Feiertag" prompt="Sofern Sie nicht zu den Branchen zählen,bei den der Feiertag ein Arbeitstag darstellen kann, tragen Sie die vertraglichen Stunden eines vergleichbaren Wochentages für den Feiertag ein.  " sqref="G8"/>
  </dataValidations>
  <printOptions horizontalCentered="1"/>
  <pageMargins left="0.23622047244094491" right="0.23622047244094491" top="0.82677165354330717" bottom="0.19685039370078741" header="0.31496062992125984" footer="0.31496062992125984"/>
  <pageSetup paperSize="9" scale="42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autoPageBreaks="0" fitToPage="1"/>
  </sheetPr>
  <dimension ref="A1:Q47"/>
  <sheetViews>
    <sheetView showGridLines="0" view="pageBreakPreview" zoomScaleNormal="85" zoomScaleSheetLayoutView="100" zoomScalePageLayoutView="55" workbookViewId="0">
      <selection activeCell="D8" sqref="D8"/>
    </sheetView>
  </sheetViews>
  <sheetFormatPr baseColWidth="10" defaultColWidth="7.296875" defaultRowHeight="30" customHeight="1" x14ac:dyDescent="0.2"/>
  <cols>
    <col min="1" max="1" width="1.3984375" style="2" customWidth="1"/>
    <col min="2" max="2" width="31" style="2" customWidth="1"/>
    <col min="3" max="3" width="11.796875" style="2" customWidth="1"/>
    <col min="4" max="4" width="10.8984375" style="2" customWidth="1"/>
    <col min="5" max="5" width="11.19921875" style="2" customWidth="1"/>
    <col min="6" max="6" width="12.5" style="2" customWidth="1"/>
    <col min="7" max="7" width="9.796875" style="2" customWidth="1"/>
    <col min="8" max="8" width="13.5" style="2" customWidth="1"/>
    <col min="9" max="9" width="10.296875" style="2" customWidth="1"/>
    <col min="10" max="10" width="12.296875" style="2" customWidth="1"/>
    <col min="11" max="11" width="12.8984375" style="2" customWidth="1"/>
    <col min="12" max="12" width="13" style="2" customWidth="1"/>
    <col min="13" max="13" width="35.296875" style="2" customWidth="1"/>
    <col min="14" max="14" width="1.3984375" style="2" customWidth="1"/>
    <col min="15" max="15" width="34.3984375" style="41" customWidth="1"/>
    <col min="16" max="16" width="14.3984375" style="2" customWidth="1"/>
    <col min="17" max="17" width="28.296875" style="4" customWidth="1"/>
    <col min="18" max="18" width="9.796875" style="2" customWidth="1"/>
    <col min="19" max="19" width="2.69921875" style="2" customWidth="1"/>
    <col min="20" max="16384" width="7.296875" style="2"/>
  </cols>
  <sheetData>
    <row r="1" spans="1:17" ht="36" customHeight="1" x14ac:dyDescent="0.2">
      <c r="B1" s="76" t="s">
        <v>0</v>
      </c>
      <c r="C1" s="76"/>
      <c r="M1" s="75"/>
      <c r="O1" s="2"/>
      <c r="Q1" s="2"/>
    </row>
    <row r="2" spans="1:17" ht="36" customHeight="1" x14ac:dyDescent="0.2">
      <c r="M2" s="75"/>
      <c r="O2" s="2"/>
      <c r="Q2" s="2"/>
    </row>
    <row r="3" spans="1:17" ht="41.25" customHeight="1" x14ac:dyDescent="0.2">
      <c r="A3" s="8"/>
      <c r="B3" s="24" t="s">
        <v>3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O3" s="2"/>
      <c r="Q3" s="2"/>
    </row>
    <row r="4" spans="1:17" ht="36" customHeight="1" x14ac:dyDescent="0.2">
      <c r="A4" s="8"/>
      <c r="B4" s="24" t="s">
        <v>4</v>
      </c>
      <c r="C4" s="74"/>
      <c r="D4" s="74"/>
      <c r="E4" s="74"/>
      <c r="F4" s="34" t="s">
        <v>5</v>
      </c>
      <c r="G4" s="79"/>
      <c r="H4" s="79"/>
      <c r="I4" s="79"/>
      <c r="J4" s="79"/>
      <c r="K4" s="79"/>
      <c r="L4" s="79"/>
      <c r="M4" s="79"/>
      <c r="O4" s="2"/>
      <c r="Q4" s="2"/>
    </row>
    <row r="5" spans="1:17" ht="18" customHeight="1" x14ac:dyDescent="0.2">
      <c r="A5" s="8"/>
      <c r="B5" s="9"/>
      <c r="C5" s="10"/>
      <c r="D5" s="10"/>
      <c r="E5" s="10"/>
      <c r="F5" s="11"/>
      <c r="G5" s="11"/>
      <c r="H5" s="10"/>
      <c r="I5" s="12"/>
      <c r="J5" s="10"/>
      <c r="K5" s="13"/>
      <c r="L5" s="14"/>
      <c r="M5" s="22"/>
      <c r="O5" s="2"/>
      <c r="Q5" s="2"/>
    </row>
    <row r="6" spans="1:17" ht="18" customHeight="1" x14ac:dyDescent="0.2">
      <c r="A6" s="8"/>
      <c r="B6" s="9"/>
      <c r="C6" s="10"/>
      <c r="D6" s="10"/>
      <c r="E6" s="10"/>
      <c r="F6" s="11"/>
      <c r="G6" s="11"/>
      <c r="H6" s="10"/>
      <c r="I6" s="12"/>
      <c r="J6" s="10"/>
      <c r="K6" s="13"/>
      <c r="L6" s="14"/>
      <c r="M6" s="22"/>
      <c r="O6" s="2"/>
      <c r="Q6" s="2"/>
    </row>
    <row r="7" spans="1:17" ht="26.25" customHeight="1" x14ac:dyDescent="0.2">
      <c r="B7" s="66" t="s">
        <v>12</v>
      </c>
      <c r="C7" s="44"/>
      <c r="D7" s="44"/>
      <c r="E7" s="62"/>
      <c r="F7" s="53" t="s">
        <v>35</v>
      </c>
      <c r="G7" s="53"/>
      <c r="H7" s="52"/>
      <c r="I7" s="53"/>
      <c r="J7" s="53"/>
      <c r="K7" s="52"/>
      <c r="L7" s="54"/>
      <c r="M7" s="70"/>
      <c r="O7" s="2"/>
      <c r="Q7" s="2"/>
    </row>
    <row r="8" spans="1:17" ht="42" customHeight="1" x14ac:dyDescent="0.2">
      <c r="B8" s="67" t="s">
        <v>1</v>
      </c>
      <c r="C8" s="43" t="s">
        <v>8</v>
      </c>
      <c r="D8" s="43" t="s">
        <v>37</v>
      </c>
      <c r="E8" s="63" t="s">
        <v>13</v>
      </c>
      <c r="F8" s="61" t="s">
        <v>19</v>
      </c>
      <c r="G8" s="47" t="s">
        <v>42</v>
      </c>
      <c r="H8" s="48" t="s">
        <v>41</v>
      </c>
      <c r="I8" s="47" t="s">
        <v>20</v>
      </c>
      <c r="J8" s="47" t="s">
        <v>40</v>
      </c>
      <c r="K8" s="48" t="s">
        <v>22</v>
      </c>
      <c r="L8" s="49" t="s">
        <v>11</v>
      </c>
      <c r="M8" s="71" t="s">
        <v>10</v>
      </c>
      <c r="O8" s="2"/>
      <c r="Q8" s="2"/>
    </row>
    <row r="9" spans="1:17" ht="30" customHeight="1" x14ac:dyDescent="0.2">
      <c r="B9" s="68">
        <v>44136</v>
      </c>
      <c r="C9" s="20"/>
      <c r="D9" s="20"/>
      <c r="E9" s="64"/>
      <c r="F9" s="20"/>
      <c r="G9" s="20"/>
      <c r="H9" s="20"/>
      <c r="I9" s="20"/>
      <c r="J9" s="20"/>
      <c r="K9" s="20"/>
      <c r="L9" s="5">
        <f>SUM(Zeiterfassungskarte34589101112[[#This Row],[tatsächliche Arbeitszeit]:[Krank 
während gepl. Kurzarbeit]])</f>
        <v>0</v>
      </c>
      <c r="M9" s="72"/>
      <c r="O9" s="2"/>
      <c r="Q9" s="2"/>
    </row>
    <row r="10" spans="1:17" ht="30" customHeight="1" x14ac:dyDescent="0.2">
      <c r="B10" s="69">
        <f>B9+1</f>
        <v>44137</v>
      </c>
      <c r="C10" s="20"/>
      <c r="D10" s="20"/>
      <c r="E10" s="64"/>
      <c r="F10" s="20"/>
      <c r="G10" s="20"/>
      <c r="H10" s="20"/>
      <c r="I10" s="20"/>
      <c r="J10" s="20"/>
      <c r="K10" s="20"/>
      <c r="L10" s="5">
        <f>SUM(Zeiterfassungskarte34589101112[[#This Row],[tatsächliche Arbeitszeit]:[Krank 
während gepl. Kurzarbeit]])</f>
        <v>0</v>
      </c>
      <c r="M10" s="72"/>
      <c r="O10" s="2"/>
      <c r="Q10" s="2"/>
    </row>
    <row r="11" spans="1:17" ht="30" customHeight="1" x14ac:dyDescent="0.2">
      <c r="B11" s="69">
        <f t="shared" ref="B11:B39" si="0">B10+1</f>
        <v>44138</v>
      </c>
      <c r="C11" s="20"/>
      <c r="D11" s="20"/>
      <c r="E11" s="64"/>
      <c r="F11" s="20"/>
      <c r="G11" s="20"/>
      <c r="H11" s="20"/>
      <c r="I11" s="20"/>
      <c r="J11" s="20"/>
      <c r="K11" s="20"/>
      <c r="L11" s="5">
        <f>SUM(Zeiterfassungskarte34589101112[[#This Row],[tatsächliche Arbeitszeit]:[Krank 
während gepl. Kurzarbeit]])</f>
        <v>0</v>
      </c>
      <c r="M11" s="72"/>
      <c r="O11" s="2"/>
      <c r="Q11" s="2"/>
    </row>
    <row r="12" spans="1:17" ht="30" customHeight="1" x14ac:dyDescent="0.2">
      <c r="B12" s="69">
        <f t="shared" si="0"/>
        <v>44139</v>
      </c>
      <c r="C12" s="20"/>
      <c r="D12" s="20"/>
      <c r="E12" s="64"/>
      <c r="F12" s="20"/>
      <c r="G12" s="20"/>
      <c r="H12" s="20"/>
      <c r="I12" s="20"/>
      <c r="J12" s="20"/>
      <c r="K12" s="20"/>
      <c r="L12" s="5">
        <f>SUM(Zeiterfassungskarte34589101112[[#This Row],[tatsächliche Arbeitszeit]:[Krank 
während gepl. Kurzarbeit]])</f>
        <v>0</v>
      </c>
      <c r="M12" s="72"/>
      <c r="O12" s="2"/>
      <c r="Q12" s="2"/>
    </row>
    <row r="13" spans="1:17" ht="30" customHeight="1" x14ac:dyDescent="0.2">
      <c r="B13" s="69">
        <f t="shared" si="0"/>
        <v>44140</v>
      </c>
      <c r="C13" s="20"/>
      <c r="D13" s="20"/>
      <c r="E13" s="64"/>
      <c r="F13" s="20"/>
      <c r="G13" s="20"/>
      <c r="H13" s="20"/>
      <c r="I13" s="20"/>
      <c r="J13" s="20"/>
      <c r="K13" s="20"/>
      <c r="L13" s="5">
        <f>SUM(Zeiterfassungskarte34589101112[[#This Row],[tatsächliche Arbeitszeit]:[Krank 
während gepl. Kurzarbeit]])</f>
        <v>0</v>
      </c>
      <c r="M13" s="72"/>
      <c r="O13" s="2"/>
      <c r="Q13" s="2"/>
    </row>
    <row r="14" spans="1:17" ht="30" customHeight="1" x14ac:dyDescent="0.2">
      <c r="B14" s="69">
        <f t="shared" si="0"/>
        <v>44141</v>
      </c>
      <c r="C14" s="21"/>
      <c r="D14" s="20"/>
      <c r="E14" s="64"/>
      <c r="F14" s="20"/>
      <c r="G14" s="20"/>
      <c r="H14" s="20"/>
      <c r="I14" s="20"/>
      <c r="J14" s="20"/>
      <c r="K14" s="20"/>
      <c r="L14" s="5">
        <f>SUM(Zeiterfassungskarte34589101112[[#This Row],[tatsächliche Arbeitszeit]:[Krank 
während gepl. Kurzarbeit]])</f>
        <v>0</v>
      </c>
      <c r="M14" s="72"/>
      <c r="O14" s="2"/>
      <c r="Q14" s="2"/>
    </row>
    <row r="15" spans="1:17" ht="30" customHeight="1" x14ac:dyDescent="0.2">
      <c r="B15" s="69">
        <f t="shared" si="0"/>
        <v>44142</v>
      </c>
      <c r="C15" s="21"/>
      <c r="D15" s="20"/>
      <c r="E15" s="64"/>
      <c r="F15" s="20"/>
      <c r="G15" s="20"/>
      <c r="H15" s="20"/>
      <c r="I15" s="20"/>
      <c r="J15" s="20"/>
      <c r="K15" s="20"/>
      <c r="L15" s="5">
        <f>SUM(Zeiterfassungskarte34589101112[[#This Row],[tatsächliche Arbeitszeit]:[Krank 
während gepl. Kurzarbeit]])</f>
        <v>0</v>
      </c>
      <c r="M15" s="73"/>
      <c r="O15" s="2"/>
      <c r="Q15" s="2"/>
    </row>
    <row r="16" spans="1:17" ht="30" customHeight="1" x14ac:dyDescent="0.2">
      <c r="B16" s="69">
        <f t="shared" si="0"/>
        <v>44143</v>
      </c>
      <c r="C16" s="21"/>
      <c r="D16" s="20"/>
      <c r="E16" s="64"/>
      <c r="F16" s="20"/>
      <c r="G16" s="20"/>
      <c r="H16" s="20"/>
      <c r="I16" s="20"/>
      <c r="J16" s="20"/>
      <c r="K16" s="20"/>
      <c r="L16" s="5">
        <f>SUM(Zeiterfassungskarte34589101112[[#This Row],[tatsächliche Arbeitszeit]:[Krank 
während gepl. Kurzarbeit]])</f>
        <v>0</v>
      </c>
      <c r="M16" s="73"/>
      <c r="O16" s="2"/>
      <c r="Q16" s="2"/>
    </row>
    <row r="17" spans="2:17" ht="30" customHeight="1" x14ac:dyDescent="0.2">
      <c r="B17" s="69">
        <f t="shared" si="0"/>
        <v>44144</v>
      </c>
      <c r="C17" s="21"/>
      <c r="D17" s="20"/>
      <c r="E17" s="64"/>
      <c r="F17" s="20"/>
      <c r="G17" s="20"/>
      <c r="H17" s="20"/>
      <c r="I17" s="20"/>
      <c r="J17" s="20"/>
      <c r="K17" s="20"/>
      <c r="L17" s="5">
        <f>SUM(Zeiterfassungskarte34589101112[[#This Row],[tatsächliche Arbeitszeit]:[Krank 
während gepl. Kurzarbeit]])</f>
        <v>0</v>
      </c>
      <c r="M17" s="72"/>
      <c r="O17" s="2"/>
      <c r="Q17" s="2"/>
    </row>
    <row r="18" spans="2:17" ht="30" customHeight="1" x14ac:dyDescent="0.2">
      <c r="B18" s="69">
        <f t="shared" si="0"/>
        <v>44145</v>
      </c>
      <c r="C18" s="21"/>
      <c r="D18" s="20"/>
      <c r="E18" s="64"/>
      <c r="F18" s="20"/>
      <c r="G18" s="20"/>
      <c r="H18" s="20"/>
      <c r="I18" s="20"/>
      <c r="J18" s="20"/>
      <c r="K18" s="20"/>
      <c r="L18" s="5">
        <f>SUM(Zeiterfassungskarte34589101112[[#This Row],[tatsächliche Arbeitszeit]:[Krank 
während gepl. Kurzarbeit]])</f>
        <v>0</v>
      </c>
      <c r="M18" s="72"/>
      <c r="O18" s="2"/>
      <c r="Q18" s="2"/>
    </row>
    <row r="19" spans="2:17" ht="30" customHeight="1" x14ac:dyDescent="0.2">
      <c r="B19" s="69">
        <f t="shared" si="0"/>
        <v>44146</v>
      </c>
      <c r="C19" s="21"/>
      <c r="D19" s="20"/>
      <c r="E19" s="64"/>
      <c r="F19" s="20"/>
      <c r="G19" s="20"/>
      <c r="H19" s="20"/>
      <c r="I19" s="20"/>
      <c r="J19" s="20"/>
      <c r="K19" s="20"/>
      <c r="L19" s="5">
        <f>SUM(Zeiterfassungskarte34589101112[[#This Row],[tatsächliche Arbeitszeit]:[Krank 
während gepl. Kurzarbeit]])</f>
        <v>0</v>
      </c>
      <c r="M19" s="72"/>
      <c r="O19" s="2"/>
      <c r="Q19" s="2"/>
    </row>
    <row r="20" spans="2:17" ht="30" customHeight="1" x14ac:dyDescent="0.2">
      <c r="B20" s="69">
        <f t="shared" si="0"/>
        <v>44147</v>
      </c>
      <c r="C20" s="21"/>
      <c r="D20" s="20"/>
      <c r="E20" s="64"/>
      <c r="F20" s="20"/>
      <c r="G20" s="20"/>
      <c r="H20" s="20"/>
      <c r="I20" s="20"/>
      <c r="J20" s="20"/>
      <c r="K20" s="20"/>
      <c r="L20" s="5">
        <f>SUM(Zeiterfassungskarte34589101112[[#This Row],[tatsächliche Arbeitszeit]:[Krank 
während gepl. Kurzarbeit]])</f>
        <v>0</v>
      </c>
      <c r="M20" s="72"/>
      <c r="O20" s="2"/>
      <c r="Q20" s="2"/>
    </row>
    <row r="21" spans="2:17" ht="30" customHeight="1" x14ac:dyDescent="0.2">
      <c r="B21" s="69">
        <f t="shared" si="0"/>
        <v>44148</v>
      </c>
      <c r="C21" s="21"/>
      <c r="D21" s="20"/>
      <c r="E21" s="64"/>
      <c r="F21" s="20"/>
      <c r="G21" s="20"/>
      <c r="H21" s="20"/>
      <c r="I21" s="20"/>
      <c r="J21" s="20"/>
      <c r="K21" s="20"/>
      <c r="L21" s="5">
        <f>SUM(Zeiterfassungskarte34589101112[[#This Row],[tatsächliche Arbeitszeit]:[Krank 
während gepl. Kurzarbeit]])</f>
        <v>0</v>
      </c>
      <c r="M21" s="72"/>
      <c r="O21" s="2"/>
      <c r="Q21" s="2"/>
    </row>
    <row r="22" spans="2:17" ht="30" customHeight="1" x14ac:dyDescent="0.2">
      <c r="B22" s="69">
        <f t="shared" si="0"/>
        <v>44149</v>
      </c>
      <c r="C22" s="21"/>
      <c r="D22" s="20"/>
      <c r="E22" s="64"/>
      <c r="F22" s="20"/>
      <c r="G22" s="20"/>
      <c r="H22" s="20"/>
      <c r="I22" s="20"/>
      <c r="J22" s="20"/>
      <c r="K22" s="20"/>
      <c r="L22" s="5">
        <f>SUM(Zeiterfassungskarte34589101112[[#This Row],[tatsächliche Arbeitszeit]:[Krank 
während gepl. Kurzarbeit]])</f>
        <v>0</v>
      </c>
      <c r="M22" s="73"/>
      <c r="O22" s="2"/>
      <c r="Q22" s="2"/>
    </row>
    <row r="23" spans="2:17" ht="30" customHeight="1" x14ac:dyDescent="0.2">
      <c r="B23" s="69">
        <f t="shared" si="0"/>
        <v>44150</v>
      </c>
      <c r="C23" s="21"/>
      <c r="D23" s="20"/>
      <c r="E23" s="64"/>
      <c r="F23" s="20"/>
      <c r="G23" s="20"/>
      <c r="H23" s="20"/>
      <c r="I23" s="20"/>
      <c r="J23" s="20"/>
      <c r="K23" s="20"/>
      <c r="L23" s="5">
        <f>SUM(Zeiterfassungskarte34589101112[[#This Row],[tatsächliche Arbeitszeit]:[Krank 
während gepl. Kurzarbeit]])</f>
        <v>0</v>
      </c>
      <c r="M23" s="73"/>
      <c r="O23" s="2"/>
      <c r="Q23" s="2"/>
    </row>
    <row r="24" spans="2:17" ht="30" customHeight="1" x14ac:dyDescent="0.2">
      <c r="B24" s="69">
        <f t="shared" si="0"/>
        <v>44151</v>
      </c>
      <c r="C24" s="21"/>
      <c r="D24" s="20"/>
      <c r="E24" s="64"/>
      <c r="F24" s="20"/>
      <c r="G24" s="20"/>
      <c r="H24" s="20"/>
      <c r="I24" s="20"/>
      <c r="J24" s="20"/>
      <c r="K24" s="20"/>
      <c r="L24" s="5">
        <f>SUM(Zeiterfassungskarte34589101112[[#This Row],[tatsächliche Arbeitszeit]:[Krank 
während gepl. Kurzarbeit]])</f>
        <v>0</v>
      </c>
      <c r="M24" s="72"/>
      <c r="O24" s="2"/>
      <c r="Q24" s="2"/>
    </row>
    <row r="25" spans="2:17" ht="30" customHeight="1" x14ac:dyDescent="0.2">
      <c r="B25" s="69">
        <f t="shared" si="0"/>
        <v>44152</v>
      </c>
      <c r="C25" s="21"/>
      <c r="D25" s="20"/>
      <c r="E25" s="64"/>
      <c r="F25" s="20"/>
      <c r="G25" s="20"/>
      <c r="H25" s="20"/>
      <c r="I25" s="20"/>
      <c r="J25" s="20"/>
      <c r="K25" s="20"/>
      <c r="L25" s="5">
        <f>SUM(Zeiterfassungskarte34589101112[[#This Row],[tatsächliche Arbeitszeit]:[Krank 
während gepl. Kurzarbeit]])</f>
        <v>0</v>
      </c>
      <c r="M25" s="72"/>
      <c r="O25" s="2"/>
      <c r="Q25" s="2"/>
    </row>
    <row r="26" spans="2:17" ht="30" customHeight="1" x14ac:dyDescent="0.2">
      <c r="B26" s="69">
        <f t="shared" si="0"/>
        <v>44153</v>
      </c>
      <c r="C26" s="21"/>
      <c r="D26" s="20"/>
      <c r="E26" s="64"/>
      <c r="F26" s="20"/>
      <c r="G26" s="20"/>
      <c r="H26" s="20"/>
      <c r="I26" s="20"/>
      <c r="J26" s="20"/>
      <c r="K26" s="20"/>
      <c r="L26" s="5">
        <f>SUM(Zeiterfassungskarte34589101112[[#This Row],[tatsächliche Arbeitszeit]:[Krank 
während gepl. Kurzarbeit]])</f>
        <v>0</v>
      </c>
      <c r="M26" s="72"/>
      <c r="O26" s="2"/>
      <c r="Q26" s="2"/>
    </row>
    <row r="27" spans="2:17" ht="30" customHeight="1" x14ac:dyDescent="0.2">
      <c r="B27" s="69">
        <f t="shared" si="0"/>
        <v>44154</v>
      </c>
      <c r="C27" s="21"/>
      <c r="D27" s="20"/>
      <c r="E27" s="64"/>
      <c r="F27" s="20"/>
      <c r="G27" s="20"/>
      <c r="H27" s="20"/>
      <c r="I27" s="20"/>
      <c r="J27" s="20"/>
      <c r="K27" s="20"/>
      <c r="L27" s="5">
        <f>SUM(Zeiterfassungskarte34589101112[[#This Row],[tatsächliche Arbeitszeit]:[Krank 
während gepl. Kurzarbeit]])</f>
        <v>0</v>
      </c>
      <c r="M27" s="72"/>
      <c r="O27" s="2"/>
      <c r="Q27" s="2"/>
    </row>
    <row r="28" spans="2:17" ht="30" customHeight="1" x14ac:dyDescent="0.2">
      <c r="B28" s="69">
        <f t="shared" si="0"/>
        <v>44155</v>
      </c>
      <c r="C28" s="21"/>
      <c r="D28" s="20"/>
      <c r="E28" s="64"/>
      <c r="F28" s="20"/>
      <c r="G28" s="20"/>
      <c r="H28" s="20"/>
      <c r="I28" s="20"/>
      <c r="J28" s="20"/>
      <c r="K28" s="20"/>
      <c r="L28" s="5">
        <f>SUM(Zeiterfassungskarte34589101112[[#This Row],[tatsächliche Arbeitszeit]:[Krank 
während gepl. Kurzarbeit]])</f>
        <v>0</v>
      </c>
      <c r="M28" s="72"/>
      <c r="O28" s="2"/>
      <c r="Q28" s="2"/>
    </row>
    <row r="29" spans="2:17" ht="30" customHeight="1" x14ac:dyDescent="0.2">
      <c r="B29" s="69">
        <f t="shared" si="0"/>
        <v>44156</v>
      </c>
      <c r="C29" s="21"/>
      <c r="D29" s="20"/>
      <c r="E29" s="64"/>
      <c r="F29" s="20"/>
      <c r="G29" s="20"/>
      <c r="H29" s="20"/>
      <c r="I29" s="20"/>
      <c r="J29" s="20"/>
      <c r="K29" s="20"/>
      <c r="L29" s="5">
        <f>SUM(Zeiterfassungskarte34589101112[[#This Row],[tatsächliche Arbeitszeit]:[Krank 
während gepl. Kurzarbeit]])</f>
        <v>0</v>
      </c>
      <c r="M29" s="73"/>
      <c r="O29" s="2"/>
      <c r="Q29" s="2"/>
    </row>
    <row r="30" spans="2:17" ht="30" customHeight="1" x14ac:dyDescent="0.2">
      <c r="B30" s="69">
        <f t="shared" si="0"/>
        <v>44157</v>
      </c>
      <c r="C30" s="21"/>
      <c r="D30" s="20"/>
      <c r="E30" s="64"/>
      <c r="F30" s="20"/>
      <c r="G30" s="20"/>
      <c r="H30" s="20"/>
      <c r="I30" s="20"/>
      <c r="J30" s="20"/>
      <c r="K30" s="20"/>
      <c r="L30" s="5">
        <f>SUM(Zeiterfassungskarte34589101112[[#This Row],[tatsächliche Arbeitszeit]:[Krank 
während gepl. Kurzarbeit]])</f>
        <v>0</v>
      </c>
      <c r="M30" s="73"/>
      <c r="O30" s="2"/>
      <c r="Q30" s="2"/>
    </row>
    <row r="31" spans="2:17" ht="30" customHeight="1" x14ac:dyDescent="0.2">
      <c r="B31" s="69">
        <f t="shared" si="0"/>
        <v>44158</v>
      </c>
      <c r="C31" s="21"/>
      <c r="D31" s="20"/>
      <c r="E31" s="64"/>
      <c r="F31" s="20"/>
      <c r="G31" s="20"/>
      <c r="H31" s="20"/>
      <c r="I31" s="20"/>
      <c r="J31" s="20"/>
      <c r="K31" s="20"/>
      <c r="L31" s="5">
        <f>SUM(Zeiterfassungskarte34589101112[[#This Row],[tatsächliche Arbeitszeit]:[Krank 
während gepl. Kurzarbeit]])</f>
        <v>0</v>
      </c>
      <c r="M31" s="73"/>
      <c r="O31" s="2"/>
      <c r="Q31" s="2"/>
    </row>
    <row r="32" spans="2:17" ht="30" customHeight="1" x14ac:dyDescent="0.2">
      <c r="B32" s="69">
        <f t="shared" si="0"/>
        <v>44159</v>
      </c>
      <c r="C32" s="21"/>
      <c r="D32" s="20"/>
      <c r="E32" s="64"/>
      <c r="F32" s="20"/>
      <c r="G32" s="20"/>
      <c r="H32" s="20"/>
      <c r="I32" s="20"/>
      <c r="J32" s="20"/>
      <c r="K32" s="20"/>
      <c r="L32" s="5">
        <f>SUM(Zeiterfassungskarte34589101112[[#This Row],[tatsächliche Arbeitszeit]:[Krank 
während gepl. Kurzarbeit]])</f>
        <v>0</v>
      </c>
      <c r="M32" s="73"/>
      <c r="O32" s="2"/>
      <c r="Q32" s="2"/>
    </row>
    <row r="33" spans="2:17" ht="30" customHeight="1" x14ac:dyDescent="0.2">
      <c r="B33" s="69">
        <f t="shared" si="0"/>
        <v>44160</v>
      </c>
      <c r="C33" s="21"/>
      <c r="D33" s="20"/>
      <c r="E33" s="64"/>
      <c r="F33" s="20"/>
      <c r="G33" s="20"/>
      <c r="H33" s="20"/>
      <c r="I33" s="20"/>
      <c r="J33" s="20"/>
      <c r="K33" s="20"/>
      <c r="L33" s="5">
        <f>SUM(Zeiterfassungskarte34589101112[[#This Row],[tatsächliche Arbeitszeit]:[Krank 
während gepl. Kurzarbeit]])</f>
        <v>0</v>
      </c>
      <c r="M33" s="73"/>
      <c r="O33" s="2"/>
      <c r="Q33" s="2"/>
    </row>
    <row r="34" spans="2:17" ht="30" customHeight="1" x14ac:dyDescent="0.2">
      <c r="B34" s="69">
        <f t="shared" si="0"/>
        <v>44161</v>
      </c>
      <c r="C34" s="21"/>
      <c r="D34" s="20"/>
      <c r="E34" s="64"/>
      <c r="F34" s="20"/>
      <c r="G34" s="20"/>
      <c r="H34" s="20"/>
      <c r="I34" s="20"/>
      <c r="J34" s="20"/>
      <c r="K34" s="20"/>
      <c r="L34" s="5">
        <f>SUM(Zeiterfassungskarte34589101112[[#This Row],[tatsächliche Arbeitszeit]:[Krank 
während gepl. Kurzarbeit]])</f>
        <v>0</v>
      </c>
      <c r="M34" s="73"/>
      <c r="O34" s="2"/>
      <c r="Q34" s="2"/>
    </row>
    <row r="35" spans="2:17" ht="30" customHeight="1" x14ac:dyDescent="0.2">
      <c r="B35" s="69">
        <f t="shared" si="0"/>
        <v>44162</v>
      </c>
      <c r="C35" s="20"/>
      <c r="D35" s="20"/>
      <c r="E35" s="64"/>
      <c r="F35" s="20"/>
      <c r="G35" s="20"/>
      <c r="H35" s="20"/>
      <c r="I35" s="20"/>
      <c r="J35" s="20"/>
      <c r="K35" s="20"/>
      <c r="L35" s="5">
        <f>SUM(Zeiterfassungskarte34589101112[[#This Row],[tatsächliche Arbeitszeit]:[Krank 
während gepl. Kurzarbeit]])</f>
        <v>0</v>
      </c>
      <c r="M35" s="73"/>
      <c r="O35" s="2"/>
      <c r="Q35" s="2"/>
    </row>
    <row r="36" spans="2:17" ht="30" customHeight="1" x14ac:dyDescent="0.2">
      <c r="B36" s="69">
        <f t="shared" si="0"/>
        <v>44163</v>
      </c>
      <c r="C36" s="20"/>
      <c r="D36" s="20"/>
      <c r="E36" s="64"/>
      <c r="F36" s="20"/>
      <c r="G36" s="20"/>
      <c r="H36" s="20"/>
      <c r="I36" s="20"/>
      <c r="J36" s="20"/>
      <c r="K36" s="20"/>
      <c r="L36" s="5">
        <f>SUM(Zeiterfassungskarte34589101112[[#This Row],[tatsächliche Arbeitszeit]:[Krank 
während gepl. Kurzarbeit]])</f>
        <v>0</v>
      </c>
      <c r="M36" s="73"/>
      <c r="O36" s="2"/>
      <c r="Q36" s="2"/>
    </row>
    <row r="37" spans="2:17" ht="30" customHeight="1" x14ac:dyDescent="0.2">
      <c r="B37" s="69">
        <f t="shared" si="0"/>
        <v>44164</v>
      </c>
      <c r="C37" s="20"/>
      <c r="D37" s="20"/>
      <c r="E37" s="64"/>
      <c r="F37" s="20"/>
      <c r="G37" s="20"/>
      <c r="H37" s="20"/>
      <c r="I37" s="20"/>
      <c r="J37" s="20"/>
      <c r="K37" s="20"/>
      <c r="L37" s="5">
        <f>SUM(Zeiterfassungskarte34589101112[[#This Row],[tatsächliche Arbeitszeit]:[Krank 
während gepl. Kurzarbeit]])</f>
        <v>0</v>
      </c>
      <c r="M37" s="73"/>
      <c r="O37" s="2"/>
      <c r="Q37" s="2"/>
    </row>
    <row r="38" spans="2:17" ht="30" customHeight="1" x14ac:dyDescent="0.2">
      <c r="B38" s="69">
        <f t="shared" si="0"/>
        <v>44165</v>
      </c>
      <c r="C38" s="20"/>
      <c r="D38" s="20"/>
      <c r="E38" s="64"/>
      <c r="F38" s="20"/>
      <c r="G38" s="20"/>
      <c r="H38" s="20"/>
      <c r="I38" s="20"/>
      <c r="J38" s="20"/>
      <c r="K38" s="20"/>
      <c r="L38" s="5">
        <f>SUM(Zeiterfassungskarte34589101112[[#This Row],[tatsächliche Arbeitszeit]:[Krank 
während gepl. Kurzarbeit]])</f>
        <v>0</v>
      </c>
      <c r="M38" s="73"/>
      <c r="O38" s="2"/>
      <c r="Q38" s="2"/>
    </row>
    <row r="39" spans="2:17" ht="30" customHeight="1" thickBot="1" x14ac:dyDescent="0.25">
      <c r="B39" s="69">
        <f t="shared" si="0"/>
        <v>44166</v>
      </c>
      <c r="C39" s="20"/>
      <c r="D39" s="20"/>
      <c r="E39" s="64"/>
      <c r="F39" s="20"/>
      <c r="G39" s="20"/>
      <c r="H39" s="20"/>
      <c r="I39" s="20"/>
      <c r="J39" s="20"/>
      <c r="K39" s="20"/>
      <c r="L39" s="5">
        <f>SUM(Zeiterfassungskarte34589101112[[#This Row],[tatsächliche Arbeitszeit]:[Krank 
während gepl. Kurzarbeit]])</f>
        <v>0</v>
      </c>
      <c r="M39" s="73"/>
      <c r="O39" s="2"/>
      <c r="Q39" s="2"/>
    </row>
    <row r="40" spans="2:17" s="37" customFormat="1" ht="30" customHeight="1" thickBot="1" x14ac:dyDescent="0.25">
      <c r="B40" s="56" t="s">
        <v>6</v>
      </c>
      <c r="C40" s="57">
        <f>SUBTOTAL(109,Zeiterfassungskarte34589101112[vertragliche
Arbeitszeit])</f>
        <v>0</v>
      </c>
      <c r="D40" s="58">
        <f>SUBTOTAL(109,Zeiterfassungskarte34589101112[davon (geplante) Arbeitszeit])</f>
        <v>0</v>
      </c>
      <c r="E40" s="65">
        <f>SUBTOTAL(109,Zeiterfassungskarte34589101112[davon geplante Kurzarbeit])</f>
        <v>0</v>
      </c>
      <c r="F40" s="58">
        <f>SUBTOTAL(109,Zeiterfassungskarte34589101112[tatsächliche Arbeitszeit])</f>
        <v>0</v>
      </c>
      <c r="G40" s="58">
        <f>SUBTOTAL(109,Zeiterfassungskarte34589101112[tatsächliche Arbeitszeit])</f>
        <v>0</v>
      </c>
      <c r="H40" s="58">
        <f>SUBTOTAL(109,Zeiterfassungskarte34589101112[Krank 
während gepl.
Arbeitszeit ])</f>
        <v>0</v>
      </c>
      <c r="I40" s="58">
        <f>SUBTOTAL(109,Zeiterfassungskarte34589101112[Urlaub (Std.)])</f>
        <v>0</v>
      </c>
      <c r="J40" s="58">
        <f>SUBTOTAL(109,Zeiterfassungskarte34589101112[tatsächliche 
Kurzarbeit])</f>
        <v>0</v>
      </c>
      <c r="K40" s="58">
        <f>SUM(Zeiterfassungskarte34589101112[Krank 
während gepl. Kurzarbeit])</f>
        <v>0</v>
      </c>
      <c r="L40" s="59">
        <f>SUBTOTAL(109,Zeiterfassungskarte34589101112[Std. Abrechnung 
Gesamt])</f>
        <v>0</v>
      </c>
      <c r="M40" s="60"/>
    </row>
    <row r="41" spans="2:17" ht="30" customHeight="1" x14ac:dyDescent="0.2">
      <c r="B41" s="6"/>
      <c r="C41" s="27"/>
      <c r="D41" s="27"/>
      <c r="E41" s="7"/>
      <c r="F41" s="7"/>
      <c r="G41" s="7"/>
      <c r="I41" s="28" t="s">
        <v>18</v>
      </c>
      <c r="J41" s="29">
        <f>Zeiterfassungskarte34589101112[[#Totals],[tatsächliche 
Kurzarbeit]]-L41</f>
        <v>0</v>
      </c>
      <c r="L41" s="27">
        <f>Zeiterfassungskarte34589101112[[#Totals],[Std. Abrechnung 
Gesamt]]-Zeiterfassungskarte34589101112[[#Totals],[vertragliche
Arbeitszeit]]</f>
        <v>0</v>
      </c>
      <c r="M41" s="7"/>
      <c r="O41" s="16"/>
      <c r="Q41" s="2"/>
    </row>
    <row r="42" spans="2:17" ht="30" customHeight="1" x14ac:dyDescent="0.2">
      <c r="B42" s="6"/>
      <c r="C42" s="27"/>
      <c r="D42" s="27"/>
      <c r="E42" s="7"/>
      <c r="F42" s="7"/>
      <c r="G42" s="7"/>
      <c r="I42" s="28"/>
      <c r="J42" s="29"/>
      <c r="L42" s="27"/>
      <c r="M42" s="7"/>
      <c r="O42" s="16"/>
      <c r="Q42" s="2"/>
    </row>
    <row r="43" spans="2:17" ht="42.75" customHeight="1" x14ac:dyDescent="0.2">
      <c r="C43" s="77"/>
      <c r="D43" s="77"/>
      <c r="E43" s="77"/>
      <c r="F43" s="33"/>
      <c r="G43" s="33"/>
      <c r="H43" s="32"/>
      <c r="I43" s="33"/>
      <c r="J43" s="32"/>
      <c r="K43" s="36"/>
      <c r="L43" s="35"/>
      <c r="Q43" s="2"/>
    </row>
    <row r="44" spans="2:17" ht="30" customHeight="1" x14ac:dyDescent="0.2">
      <c r="C44" s="2" t="s">
        <v>7</v>
      </c>
      <c r="F44" s="1" t="s">
        <v>2</v>
      </c>
      <c r="G44" s="1"/>
      <c r="K44" s="36"/>
      <c r="L44" s="1"/>
      <c r="Q44" s="2"/>
    </row>
    <row r="45" spans="2:17" ht="30" customHeight="1" x14ac:dyDescent="0.2">
      <c r="F45" s="1"/>
      <c r="G45" s="1"/>
      <c r="K45" s="36"/>
      <c r="L45" s="1"/>
      <c r="Q45" s="2"/>
    </row>
    <row r="46" spans="2:17" ht="30" customHeight="1" x14ac:dyDescent="0.2">
      <c r="C46" s="77"/>
      <c r="D46" s="77"/>
      <c r="E46" s="77"/>
      <c r="F46" s="33"/>
      <c r="G46" s="33"/>
      <c r="H46" s="32"/>
      <c r="I46" s="33"/>
      <c r="J46" s="32"/>
      <c r="K46" s="36"/>
      <c r="L46" s="35"/>
      <c r="Q46" s="2"/>
    </row>
    <row r="47" spans="2:17" ht="30" customHeight="1" x14ac:dyDescent="0.2">
      <c r="C47" s="2" t="s">
        <v>1</v>
      </c>
      <c r="F47" s="1" t="s">
        <v>39</v>
      </c>
      <c r="G47" s="1"/>
      <c r="L47" s="1"/>
      <c r="P47" s="1"/>
    </row>
  </sheetData>
  <sheetProtection algorithmName="SHA-512" hashValue="yVezNWFPp72W3VA750hx2+eIiX6IpZ3rhm46hmGwK3QB72K97xUJkEDXcsgmviAW6wcmU8ZTJKsyT7qVlDlgAA==" saltValue="Buw3AaHgoOyKTAwtHTXTng==" spinCount="100000" sheet="1" objects="1" scenarios="1"/>
  <mergeCells count="7">
    <mergeCell ref="C46:E46"/>
    <mergeCell ref="B1:C1"/>
    <mergeCell ref="M1:M2"/>
    <mergeCell ref="C3:M3"/>
    <mergeCell ref="C4:E4"/>
    <mergeCell ref="G4:M4"/>
    <mergeCell ref="C43:E43"/>
  </mergeCells>
  <dataValidations count="29">
    <dataValidation allowBlank="1" showInputMessage="1" showErrorMessage="1" promptTitle="Feiertag" prompt="Sofern Sie nicht zu den Branchen zählen,bei den der Feiertag ein Arbeitstag darstellen kann, tragen Sie die vertraglichen Stunden eines vergleichbaren Wochentages für den Feiertag ein.  " sqref="G8"/>
    <dataValidation allowBlank="1" showErrorMessage="1" prompt="Geben Sie den Namen des Mitarbeiters in der Zelle rechts ein." sqref="B3:B4"/>
    <dataValidation type="decimal" errorStyle="warning" allowBlank="1" showInputMessage="1" showErrorMessage="1" errorTitle="Stundenüberschreitung" error="Prüfen Sie Ihre Stundeneingabe mit der vertraglichen Arbeitszeit " sqref="D9:K39">
      <formula1>0</formula1>
      <formula2>$C9</formula2>
    </dataValidation>
    <dataValidation allowBlank="1" showInputMessage="1" showErrorMessage="1" prompt="Hier sind Anmlerung möglich" sqref="M8"/>
    <dataValidation allowBlank="1" showInputMessage="1" showErrorMessage="1" prompt="Erstellen Sie auf diesem Arbeitsblatt eine wöchentliche Arbeitszeittabelle. Die Summe der Stunden und die Summe des Gehalts werden am Ende der Arbeitszeittabelle automatisch berechnet." sqref="A1:A3"/>
    <dataValidation allowBlank="1" showInputMessage="1" showErrorMessage="1" prompt="Geben Sie den Namen des Mitarbeiters in der Zelle rechts ein." sqref="F4"/>
    <dataValidation allowBlank="1" showInputMessage="1" showErrorMessage="1" prompt="Geben Sie die Telefonnummer des Mitarbeiters in der Zelle rechts ein." sqref="K5:K6"/>
    <dataValidation allowBlank="1" showInputMessage="1" showErrorMessage="1" prompt="Geben Sie in der Zelle rechts die Postanschrift ein." sqref="B5:B7"/>
    <dataValidation allowBlank="1" showErrorMessage="1" prompt="Die Wochentage werden in dieser Spalte unter dieser Überschrift automatisch aktualisiert." sqref="B8"/>
    <dataValidation allowBlank="1" showInputMessage="1" showErrorMessage="1" promptTitle="Krank" prompt="Geben Sie in dieser Spalte unter dieser Überschrift die Stunden der geplannte Arbeitzeit ein, sofern jemand für diese Zeit erkankt war. _x000a_" sqref="H8"/>
    <dataValidation allowBlank="1" showInputMessage="1" showErrorMessage="1" promptTitle="Kurzarbeit" prompt="Geben Sie in dieser Spalte unter dieser Überschrift die  Kurzarbeiterstunden ein." sqref="J8"/>
    <dataValidation allowBlank="1" showInputMessage="1" showErrorMessage="1" prompt="Geben Sie in dieser Spalte die Stunden der geplannten Kurzarbeit für Abwesenheit wegen einer Krankheit ein._x000a__x000a_" sqref="K8"/>
    <dataValidation allowBlank="1" showInputMessage="1" showErrorMessage="1" promptTitle="Urlaub" prompt="Geben Sie in dieser Spalte die vertragliche Arbeitszeit ein, wenn an dem Tag Urlaub gewährt wurde.  _x000a__x000a_Hinweis: An einem Tag mit Urlaubgenehmigung findet für den AN keine Kurzarbeit statt.  " sqref="I8"/>
    <dataValidation allowBlank="1" showInputMessage="1" showErrorMessage="1" prompt="Die Summe der Arbeitsstunden für jeden Tag wird in dieser Spalte unter dieser Überschrift automatisch berechnet." sqref="L8"/>
    <dataValidation allowBlank="1" showInputMessage="1" showErrorMessage="1" prompt="Geben Sie in dieser Zelle die Unterschrift des Mitarbeiters ein." sqref="L43 I43 C43 F43:G43"/>
    <dataValidation allowBlank="1" showInputMessage="1" showErrorMessage="1" prompt="Der Titel des Arbeitsblatts befindet sich in dieser Zelle. Geben Sie in den Zellen unten die Mitarbeiterdetails ein." sqref="B1"/>
    <dataValidation allowBlank="1" showInputMessage="1" showErrorMessage="1" promptTitle="vetragliche Arbeitszeit" prompt="In dieser Spalte ist die vertraglich regelmäßig vereinbarte Arbeitszeit anzugeben, unabhänging von Feiertagen." sqref="C8"/>
    <dataValidation allowBlank="1" showErrorMessage="1" sqref="C5:E6"/>
    <dataValidation allowBlank="1" showInputMessage="1" showErrorMessage="1" prompt="Geben Sie die Telefonnummer des Mitarbeiters in dieser Zelle ein." sqref="L5:M6 I5:I6"/>
    <dataValidation allowBlank="1" showInputMessage="1" showErrorMessage="1" prompt="Geben Sie in dieser Zelle den Namen Ihres Unternehmens ein." sqref="C3"/>
    <dataValidation allowBlank="1" showInputMessage="1" showErrorMessage="1" prompt="Geben Sie in dieser Zelle Personalnummer des Mitarbeiters ein." sqref="C4"/>
    <dataValidation allowBlank="1" showInputMessage="1" showErrorMessage="1" prompt="Geben Sie in dieser Zelle die Unterschrift Arbeitgebers ein." sqref="L46 I46 C46 F46:G46"/>
    <dataValidation allowBlank="1" showInputMessage="1" showErrorMessage="1" promptTitle="geplante Ausfallstunden" prompt="in dieser Spalte ist anzugeben mit welchen Ausfallstunden den  Mitarbeiter plant." sqref="E8"/>
    <dataValidation allowBlank="1" showInputMessage="1" showErrorMessage="1" promptTitle="Ist-Arbeitszeit" prompt="Geben Sie in dieser Spalte unter dieser Überschrift die tatsächlichen Arbeitsstunden ein. _x000a__x000a_Hinweis: Sofern der Arbeitnehmer mehr als die vertraglich vereinbartet Std. an dem Tag geleistet hat,werden diese mit den Kurzarbeiterzeiten des Monats verrechnet." sqref="F8"/>
    <dataValidation allowBlank="1" showInputMessage="1" showErrorMessage="1" promptTitle="Datum" prompt="Geben Sie in dieser Feld den ersten des jeweiligen Monats ein_x000a_" sqref="B9"/>
    <dataValidation type="decimal" allowBlank="1" showInputMessage="1" showErrorMessage="1" errorTitle="Stunden prüfen" error="Bitte prüfen Sie Ihre Stundenzahl" sqref="C9:C39">
      <formula1>-14</formula1>
      <formula2>14</formula2>
    </dataValidation>
    <dataValidation allowBlank="1" showInputMessage="1" showErrorMessage="1" prompt="Geben Sie in dieser Zelle die Postanschrift ein." sqref="H5:H6 J5:J6"/>
    <dataValidation allowBlank="1" showInputMessage="1" showErrorMessage="1" promptTitle="Anwesenheitszeiten - Arbeitszeit" prompt="In dieser Spalte ist die geplante zu leistende Arbeitszeit anzugeben, unabhänging von Feiertagen." sqref="D8"/>
    <dataValidation allowBlank="1" showInputMessage="1" showErrorMessage="1" prompt="Geben Sie in dieser Zelle den Namen des Mitarbeiters ein." sqref="G4"/>
  </dataValidations>
  <printOptions horizontalCentered="1"/>
  <pageMargins left="0.23622047244094491" right="0.23622047244094491" top="0.82677165354330717" bottom="0.19685039370078741" header="0.31496062992125984" footer="0.31496062992125984"/>
  <pageSetup paperSize="9" scale="42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autoPageBreaks="0" fitToPage="1"/>
  </sheetPr>
  <dimension ref="A1:Q47"/>
  <sheetViews>
    <sheetView showGridLines="0" view="pageBreakPreview" zoomScaleNormal="85" zoomScaleSheetLayoutView="100" zoomScalePageLayoutView="55" workbookViewId="0">
      <selection activeCell="E8" sqref="E8"/>
    </sheetView>
  </sheetViews>
  <sheetFormatPr baseColWidth="10" defaultColWidth="7.296875" defaultRowHeight="30" customHeight="1" x14ac:dyDescent="0.2"/>
  <cols>
    <col min="1" max="1" width="1.3984375" style="2" customWidth="1"/>
    <col min="2" max="2" width="31" style="2" customWidth="1"/>
    <col min="3" max="3" width="11.796875" style="2" customWidth="1"/>
    <col min="4" max="4" width="10.8984375" style="2" customWidth="1"/>
    <col min="5" max="5" width="11.19921875" style="2" customWidth="1"/>
    <col min="6" max="6" width="12.5" style="2" customWidth="1"/>
    <col min="7" max="7" width="9.796875" style="2" customWidth="1"/>
    <col min="8" max="8" width="13.5" style="2" customWidth="1"/>
    <col min="9" max="9" width="10.296875" style="2" customWidth="1"/>
    <col min="10" max="10" width="12.296875" style="2" customWidth="1"/>
    <col min="11" max="11" width="12.8984375" style="2" customWidth="1"/>
    <col min="12" max="12" width="13" style="2" customWidth="1"/>
    <col min="13" max="13" width="35.296875" style="2" customWidth="1"/>
    <col min="14" max="14" width="1.3984375" style="2" customWidth="1"/>
    <col min="15" max="15" width="34.3984375" style="41" customWidth="1"/>
    <col min="16" max="16" width="14.3984375" style="2" customWidth="1"/>
    <col min="17" max="17" width="28.296875" style="4" customWidth="1"/>
    <col min="18" max="18" width="9.796875" style="2" customWidth="1"/>
    <col min="19" max="19" width="2.69921875" style="2" customWidth="1"/>
    <col min="20" max="16384" width="7.296875" style="2"/>
  </cols>
  <sheetData>
    <row r="1" spans="1:17" ht="36" customHeight="1" x14ac:dyDescent="0.2">
      <c r="B1" s="76" t="s">
        <v>0</v>
      </c>
      <c r="C1" s="76"/>
      <c r="M1" s="75"/>
      <c r="O1" s="2"/>
      <c r="Q1" s="2"/>
    </row>
    <row r="2" spans="1:17" ht="36" customHeight="1" x14ac:dyDescent="0.2">
      <c r="M2" s="75"/>
      <c r="O2" s="2"/>
      <c r="Q2" s="2"/>
    </row>
    <row r="3" spans="1:17" ht="41.25" customHeight="1" x14ac:dyDescent="0.2">
      <c r="A3" s="8"/>
      <c r="B3" s="24" t="s">
        <v>3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O3" s="2"/>
      <c r="Q3" s="2"/>
    </row>
    <row r="4" spans="1:17" ht="36" customHeight="1" x14ac:dyDescent="0.2">
      <c r="A4" s="8"/>
      <c r="B4" s="24" t="s">
        <v>4</v>
      </c>
      <c r="C4" s="74"/>
      <c r="D4" s="74"/>
      <c r="E4" s="74"/>
      <c r="F4" s="34" t="s">
        <v>5</v>
      </c>
      <c r="G4" s="79"/>
      <c r="H4" s="79"/>
      <c r="I4" s="79"/>
      <c r="J4" s="79"/>
      <c r="K4" s="79"/>
      <c r="L4" s="79"/>
      <c r="M4" s="79"/>
      <c r="O4" s="2"/>
      <c r="Q4" s="2"/>
    </row>
    <row r="5" spans="1:17" ht="18" customHeight="1" x14ac:dyDescent="0.2">
      <c r="A5" s="8"/>
      <c r="B5" s="9"/>
      <c r="C5" s="10"/>
      <c r="D5" s="10"/>
      <c r="E5" s="10"/>
      <c r="F5" s="11"/>
      <c r="G5" s="11"/>
      <c r="H5" s="10"/>
      <c r="I5" s="12"/>
      <c r="J5" s="10"/>
      <c r="K5" s="13"/>
      <c r="L5" s="14"/>
      <c r="M5" s="22"/>
      <c r="O5" s="2"/>
      <c r="Q5" s="2"/>
    </row>
    <row r="6" spans="1:17" ht="18" customHeight="1" x14ac:dyDescent="0.2">
      <c r="A6" s="8"/>
      <c r="B6" s="9"/>
      <c r="C6" s="10"/>
      <c r="D6" s="10"/>
      <c r="E6" s="10"/>
      <c r="F6" s="11"/>
      <c r="G6" s="11"/>
      <c r="H6" s="10"/>
      <c r="I6" s="12"/>
      <c r="J6" s="10"/>
      <c r="K6" s="13"/>
      <c r="L6" s="14"/>
      <c r="M6" s="22"/>
      <c r="O6" s="2"/>
      <c r="Q6" s="2"/>
    </row>
    <row r="7" spans="1:17" ht="26.25" customHeight="1" x14ac:dyDescent="0.2">
      <c r="B7" s="66" t="s">
        <v>12</v>
      </c>
      <c r="C7" s="44"/>
      <c r="D7" s="44"/>
      <c r="E7" s="62"/>
      <c r="F7" s="53" t="s">
        <v>35</v>
      </c>
      <c r="G7" s="53"/>
      <c r="H7" s="52"/>
      <c r="I7" s="53"/>
      <c r="J7" s="53"/>
      <c r="K7" s="52"/>
      <c r="L7" s="54"/>
      <c r="M7" s="70"/>
      <c r="O7" s="2"/>
      <c r="Q7" s="2"/>
    </row>
    <row r="8" spans="1:17" ht="42" customHeight="1" x14ac:dyDescent="0.2">
      <c r="B8" s="67" t="s">
        <v>1</v>
      </c>
      <c r="C8" s="43" t="s">
        <v>8</v>
      </c>
      <c r="D8" s="43" t="s">
        <v>37</v>
      </c>
      <c r="E8" s="63" t="s">
        <v>13</v>
      </c>
      <c r="F8" s="61" t="s">
        <v>19</v>
      </c>
      <c r="G8" s="47" t="s">
        <v>42</v>
      </c>
      <c r="H8" s="48" t="s">
        <v>41</v>
      </c>
      <c r="I8" s="47" t="s">
        <v>20</v>
      </c>
      <c r="J8" s="47" t="s">
        <v>40</v>
      </c>
      <c r="K8" s="48" t="s">
        <v>22</v>
      </c>
      <c r="L8" s="49" t="s">
        <v>11</v>
      </c>
      <c r="M8" s="71" t="s">
        <v>10</v>
      </c>
      <c r="O8" s="2"/>
      <c r="Q8" s="2"/>
    </row>
    <row r="9" spans="1:17" ht="30" customHeight="1" x14ac:dyDescent="0.2">
      <c r="B9" s="68">
        <v>44136</v>
      </c>
      <c r="C9" s="20"/>
      <c r="D9" s="20"/>
      <c r="E9" s="64"/>
      <c r="F9" s="20"/>
      <c r="G9" s="20"/>
      <c r="H9" s="20"/>
      <c r="I9" s="20"/>
      <c r="J9" s="20"/>
      <c r="K9" s="20"/>
      <c r="L9" s="5">
        <f>SUM(Zeiterfassungskarte3458910111213[[#This Row],[tatsächliche Arbeitszeit]:[Krank 
während gepl. Kurzarbeit]])</f>
        <v>0</v>
      </c>
      <c r="M9" s="72"/>
      <c r="O9" s="2"/>
      <c r="Q9" s="2"/>
    </row>
    <row r="10" spans="1:17" ht="30" customHeight="1" x14ac:dyDescent="0.2">
      <c r="B10" s="69">
        <f>B9+1</f>
        <v>44137</v>
      </c>
      <c r="C10" s="20"/>
      <c r="D10" s="20"/>
      <c r="E10" s="64"/>
      <c r="F10" s="20"/>
      <c r="G10" s="20"/>
      <c r="H10" s="20"/>
      <c r="I10" s="20"/>
      <c r="J10" s="20"/>
      <c r="K10" s="20"/>
      <c r="L10" s="5">
        <f>SUM(Zeiterfassungskarte3458910111213[[#This Row],[tatsächliche Arbeitszeit]:[Krank 
während gepl. Kurzarbeit]])</f>
        <v>0</v>
      </c>
      <c r="M10" s="72"/>
      <c r="O10" s="2"/>
      <c r="Q10" s="2"/>
    </row>
    <row r="11" spans="1:17" ht="30" customHeight="1" x14ac:dyDescent="0.2">
      <c r="B11" s="69">
        <f t="shared" ref="B11:B39" si="0">B10+1</f>
        <v>44138</v>
      </c>
      <c r="C11" s="20"/>
      <c r="D11" s="20"/>
      <c r="E11" s="64"/>
      <c r="F11" s="20"/>
      <c r="G11" s="20"/>
      <c r="H11" s="20"/>
      <c r="I11" s="20"/>
      <c r="J11" s="20"/>
      <c r="K11" s="20"/>
      <c r="L11" s="5">
        <f>SUM(Zeiterfassungskarte3458910111213[[#This Row],[tatsächliche Arbeitszeit]:[Krank 
während gepl. Kurzarbeit]])</f>
        <v>0</v>
      </c>
      <c r="M11" s="72"/>
      <c r="O11" s="2"/>
      <c r="Q11" s="2"/>
    </row>
    <row r="12" spans="1:17" ht="30" customHeight="1" x14ac:dyDescent="0.2">
      <c r="B12" s="69">
        <f t="shared" si="0"/>
        <v>44139</v>
      </c>
      <c r="C12" s="20"/>
      <c r="D12" s="20"/>
      <c r="E12" s="64"/>
      <c r="F12" s="20"/>
      <c r="G12" s="20"/>
      <c r="H12" s="20"/>
      <c r="I12" s="20"/>
      <c r="J12" s="20"/>
      <c r="K12" s="20"/>
      <c r="L12" s="5">
        <f>SUM(Zeiterfassungskarte3458910111213[[#This Row],[tatsächliche Arbeitszeit]:[Krank 
während gepl. Kurzarbeit]])</f>
        <v>0</v>
      </c>
      <c r="M12" s="72"/>
      <c r="O12" s="2"/>
      <c r="Q12" s="2"/>
    </row>
    <row r="13" spans="1:17" ht="30" customHeight="1" x14ac:dyDescent="0.2">
      <c r="B13" s="69">
        <f t="shared" si="0"/>
        <v>44140</v>
      </c>
      <c r="C13" s="20"/>
      <c r="D13" s="20"/>
      <c r="E13" s="64"/>
      <c r="F13" s="20"/>
      <c r="G13" s="20"/>
      <c r="H13" s="20"/>
      <c r="I13" s="20"/>
      <c r="J13" s="20"/>
      <c r="K13" s="20"/>
      <c r="L13" s="5">
        <f>SUM(Zeiterfassungskarte3458910111213[[#This Row],[tatsächliche Arbeitszeit]:[Krank 
während gepl. Kurzarbeit]])</f>
        <v>0</v>
      </c>
      <c r="M13" s="72"/>
      <c r="O13" s="2"/>
      <c r="Q13" s="2"/>
    </row>
    <row r="14" spans="1:17" ht="30" customHeight="1" x14ac:dyDescent="0.2">
      <c r="B14" s="69">
        <f t="shared" si="0"/>
        <v>44141</v>
      </c>
      <c r="C14" s="21"/>
      <c r="D14" s="20"/>
      <c r="E14" s="64"/>
      <c r="F14" s="20"/>
      <c r="G14" s="20"/>
      <c r="H14" s="20"/>
      <c r="I14" s="20"/>
      <c r="J14" s="20"/>
      <c r="K14" s="20"/>
      <c r="L14" s="5">
        <f>SUM(Zeiterfassungskarte3458910111213[[#This Row],[tatsächliche Arbeitszeit]:[Krank 
während gepl. Kurzarbeit]])</f>
        <v>0</v>
      </c>
      <c r="M14" s="72"/>
      <c r="O14" s="2"/>
      <c r="Q14" s="2"/>
    </row>
    <row r="15" spans="1:17" ht="30" customHeight="1" x14ac:dyDescent="0.2">
      <c r="B15" s="69">
        <f t="shared" si="0"/>
        <v>44142</v>
      </c>
      <c r="C15" s="21"/>
      <c r="D15" s="20"/>
      <c r="E15" s="64"/>
      <c r="F15" s="20"/>
      <c r="G15" s="20"/>
      <c r="H15" s="20"/>
      <c r="I15" s="20"/>
      <c r="J15" s="20"/>
      <c r="K15" s="20"/>
      <c r="L15" s="5">
        <f>SUM(Zeiterfassungskarte3458910111213[[#This Row],[tatsächliche Arbeitszeit]:[Krank 
während gepl. Kurzarbeit]])</f>
        <v>0</v>
      </c>
      <c r="M15" s="73"/>
      <c r="O15" s="2"/>
      <c r="Q15" s="2"/>
    </row>
    <row r="16" spans="1:17" ht="30" customHeight="1" x14ac:dyDescent="0.2">
      <c r="B16" s="69">
        <f t="shared" si="0"/>
        <v>44143</v>
      </c>
      <c r="C16" s="21"/>
      <c r="D16" s="20"/>
      <c r="E16" s="64"/>
      <c r="F16" s="20"/>
      <c r="G16" s="20"/>
      <c r="H16" s="20"/>
      <c r="I16" s="20"/>
      <c r="J16" s="20"/>
      <c r="K16" s="20"/>
      <c r="L16" s="5">
        <f>SUM(Zeiterfassungskarte3458910111213[[#This Row],[tatsächliche Arbeitszeit]:[Krank 
während gepl. Kurzarbeit]])</f>
        <v>0</v>
      </c>
      <c r="M16" s="73"/>
      <c r="O16" s="2"/>
      <c r="Q16" s="2"/>
    </row>
    <row r="17" spans="2:17" ht="30" customHeight="1" x14ac:dyDescent="0.2">
      <c r="B17" s="69">
        <f t="shared" si="0"/>
        <v>44144</v>
      </c>
      <c r="C17" s="21"/>
      <c r="D17" s="20"/>
      <c r="E17" s="64"/>
      <c r="F17" s="20"/>
      <c r="G17" s="20"/>
      <c r="H17" s="20"/>
      <c r="I17" s="20"/>
      <c r="J17" s="20"/>
      <c r="K17" s="20"/>
      <c r="L17" s="5">
        <f>SUM(Zeiterfassungskarte3458910111213[[#This Row],[tatsächliche Arbeitszeit]:[Krank 
während gepl. Kurzarbeit]])</f>
        <v>0</v>
      </c>
      <c r="M17" s="72"/>
      <c r="O17" s="2"/>
      <c r="Q17" s="2"/>
    </row>
    <row r="18" spans="2:17" ht="30" customHeight="1" x14ac:dyDescent="0.2">
      <c r="B18" s="69">
        <f t="shared" si="0"/>
        <v>44145</v>
      </c>
      <c r="C18" s="21"/>
      <c r="D18" s="20"/>
      <c r="E18" s="64"/>
      <c r="F18" s="20"/>
      <c r="G18" s="20"/>
      <c r="H18" s="20"/>
      <c r="I18" s="20"/>
      <c r="J18" s="20"/>
      <c r="K18" s="20"/>
      <c r="L18" s="5">
        <f>SUM(Zeiterfassungskarte3458910111213[[#This Row],[tatsächliche Arbeitszeit]:[Krank 
während gepl. Kurzarbeit]])</f>
        <v>0</v>
      </c>
      <c r="M18" s="72"/>
      <c r="O18" s="2"/>
      <c r="Q18" s="2"/>
    </row>
    <row r="19" spans="2:17" ht="30" customHeight="1" x14ac:dyDescent="0.2">
      <c r="B19" s="69">
        <f t="shared" si="0"/>
        <v>44146</v>
      </c>
      <c r="C19" s="21"/>
      <c r="D19" s="20"/>
      <c r="E19" s="64"/>
      <c r="F19" s="20"/>
      <c r="G19" s="20"/>
      <c r="H19" s="20"/>
      <c r="I19" s="20"/>
      <c r="J19" s="20"/>
      <c r="K19" s="20"/>
      <c r="L19" s="5">
        <f>SUM(Zeiterfassungskarte3458910111213[[#This Row],[tatsächliche Arbeitszeit]:[Krank 
während gepl. Kurzarbeit]])</f>
        <v>0</v>
      </c>
      <c r="M19" s="72"/>
      <c r="O19" s="2"/>
      <c r="Q19" s="2"/>
    </row>
    <row r="20" spans="2:17" ht="30" customHeight="1" x14ac:dyDescent="0.2">
      <c r="B20" s="69">
        <f t="shared" si="0"/>
        <v>44147</v>
      </c>
      <c r="C20" s="21"/>
      <c r="D20" s="20"/>
      <c r="E20" s="64"/>
      <c r="F20" s="20"/>
      <c r="G20" s="20"/>
      <c r="H20" s="20"/>
      <c r="I20" s="20"/>
      <c r="J20" s="20"/>
      <c r="K20" s="20"/>
      <c r="L20" s="5">
        <f>SUM(Zeiterfassungskarte3458910111213[[#This Row],[tatsächliche Arbeitszeit]:[Krank 
während gepl. Kurzarbeit]])</f>
        <v>0</v>
      </c>
      <c r="M20" s="72"/>
      <c r="O20" s="2"/>
      <c r="Q20" s="2"/>
    </row>
    <row r="21" spans="2:17" ht="30" customHeight="1" x14ac:dyDescent="0.2">
      <c r="B21" s="69">
        <f t="shared" si="0"/>
        <v>44148</v>
      </c>
      <c r="C21" s="21"/>
      <c r="D21" s="20"/>
      <c r="E21" s="64"/>
      <c r="F21" s="20"/>
      <c r="G21" s="20"/>
      <c r="H21" s="20"/>
      <c r="I21" s="20"/>
      <c r="J21" s="20"/>
      <c r="K21" s="20"/>
      <c r="L21" s="5">
        <f>SUM(Zeiterfassungskarte3458910111213[[#This Row],[tatsächliche Arbeitszeit]:[Krank 
während gepl. Kurzarbeit]])</f>
        <v>0</v>
      </c>
      <c r="M21" s="72"/>
      <c r="O21" s="2"/>
      <c r="Q21" s="2"/>
    </row>
    <row r="22" spans="2:17" ht="30" customHeight="1" x14ac:dyDescent="0.2">
      <c r="B22" s="69">
        <f t="shared" si="0"/>
        <v>44149</v>
      </c>
      <c r="C22" s="21"/>
      <c r="D22" s="20"/>
      <c r="E22" s="64"/>
      <c r="F22" s="20"/>
      <c r="G22" s="20"/>
      <c r="H22" s="20"/>
      <c r="I22" s="20"/>
      <c r="J22" s="20"/>
      <c r="K22" s="20"/>
      <c r="L22" s="5">
        <f>SUM(Zeiterfassungskarte3458910111213[[#This Row],[tatsächliche Arbeitszeit]:[Krank 
während gepl. Kurzarbeit]])</f>
        <v>0</v>
      </c>
      <c r="M22" s="73"/>
      <c r="O22" s="2"/>
      <c r="Q22" s="2"/>
    </row>
    <row r="23" spans="2:17" ht="30" customHeight="1" x14ac:dyDescent="0.2">
      <c r="B23" s="69">
        <f t="shared" si="0"/>
        <v>44150</v>
      </c>
      <c r="C23" s="21"/>
      <c r="D23" s="20"/>
      <c r="E23" s="64"/>
      <c r="F23" s="20"/>
      <c r="G23" s="20"/>
      <c r="H23" s="20"/>
      <c r="I23" s="20"/>
      <c r="J23" s="20"/>
      <c r="K23" s="20"/>
      <c r="L23" s="5">
        <f>SUM(Zeiterfassungskarte3458910111213[[#This Row],[tatsächliche Arbeitszeit]:[Krank 
während gepl. Kurzarbeit]])</f>
        <v>0</v>
      </c>
      <c r="M23" s="73"/>
      <c r="O23" s="2"/>
      <c r="Q23" s="2"/>
    </row>
    <row r="24" spans="2:17" ht="30" customHeight="1" x14ac:dyDescent="0.2">
      <c r="B24" s="69">
        <f t="shared" si="0"/>
        <v>44151</v>
      </c>
      <c r="C24" s="21"/>
      <c r="D24" s="20"/>
      <c r="E24" s="64"/>
      <c r="F24" s="20"/>
      <c r="G24" s="20"/>
      <c r="H24" s="20"/>
      <c r="I24" s="20"/>
      <c r="J24" s="20"/>
      <c r="K24" s="20"/>
      <c r="L24" s="5">
        <f>SUM(Zeiterfassungskarte3458910111213[[#This Row],[tatsächliche Arbeitszeit]:[Krank 
während gepl. Kurzarbeit]])</f>
        <v>0</v>
      </c>
      <c r="M24" s="72"/>
      <c r="O24" s="2"/>
      <c r="Q24" s="2"/>
    </row>
    <row r="25" spans="2:17" ht="30" customHeight="1" x14ac:dyDescent="0.2">
      <c r="B25" s="69">
        <f t="shared" si="0"/>
        <v>44152</v>
      </c>
      <c r="C25" s="21"/>
      <c r="D25" s="20"/>
      <c r="E25" s="64"/>
      <c r="F25" s="20"/>
      <c r="G25" s="20"/>
      <c r="H25" s="20"/>
      <c r="I25" s="20"/>
      <c r="J25" s="20"/>
      <c r="K25" s="20"/>
      <c r="L25" s="5">
        <f>SUM(Zeiterfassungskarte3458910111213[[#This Row],[tatsächliche Arbeitszeit]:[Krank 
während gepl. Kurzarbeit]])</f>
        <v>0</v>
      </c>
      <c r="M25" s="72"/>
      <c r="O25" s="2"/>
      <c r="Q25" s="2"/>
    </row>
    <row r="26" spans="2:17" ht="30" customHeight="1" x14ac:dyDescent="0.2">
      <c r="B26" s="69">
        <f t="shared" si="0"/>
        <v>44153</v>
      </c>
      <c r="C26" s="21"/>
      <c r="D26" s="20"/>
      <c r="E26" s="64"/>
      <c r="F26" s="20"/>
      <c r="G26" s="20"/>
      <c r="H26" s="20"/>
      <c r="I26" s="20"/>
      <c r="J26" s="20"/>
      <c r="K26" s="20"/>
      <c r="L26" s="5">
        <f>SUM(Zeiterfassungskarte3458910111213[[#This Row],[tatsächliche Arbeitszeit]:[Krank 
während gepl. Kurzarbeit]])</f>
        <v>0</v>
      </c>
      <c r="M26" s="72"/>
      <c r="O26" s="2"/>
      <c r="Q26" s="2"/>
    </row>
    <row r="27" spans="2:17" ht="30" customHeight="1" x14ac:dyDescent="0.2">
      <c r="B27" s="69">
        <f t="shared" si="0"/>
        <v>44154</v>
      </c>
      <c r="C27" s="21"/>
      <c r="D27" s="20"/>
      <c r="E27" s="64"/>
      <c r="F27" s="20"/>
      <c r="G27" s="20"/>
      <c r="H27" s="20"/>
      <c r="I27" s="20"/>
      <c r="J27" s="20"/>
      <c r="K27" s="20"/>
      <c r="L27" s="5">
        <f>SUM(Zeiterfassungskarte3458910111213[[#This Row],[tatsächliche Arbeitszeit]:[Krank 
während gepl. Kurzarbeit]])</f>
        <v>0</v>
      </c>
      <c r="M27" s="72"/>
      <c r="O27" s="2"/>
      <c r="Q27" s="2"/>
    </row>
    <row r="28" spans="2:17" ht="30" customHeight="1" x14ac:dyDescent="0.2">
      <c r="B28" s="69">
        <f t="shared" si="0"/>
        <v>44155</v>
      </c>
      <c r="C28" s="21"/>
      <c r="D28" s="20"/>
      <c r="E28" s="64"/>
      <c r="F28" s="20"/>
      <c r="G28" s="20"/>
      <c r="H28" s="20"/>
      <c r="I28" s="20"/>
      <c r="J28" s="20"/>
      <c r="K28" s="20"/>
      <c r="L28" s="5">
        <f>SUM(Zeiterfassungskarte3458910111213[[#This Row],[tatsächliche Arbeitszeit]:[Krank 
während gepl. Kurzarbeit]])</f>
        <v>0</v>
      </c>
      <c r="M28" s="72"/>
      <c r="O28" s="2"/>
      <c r="Q28" s="2"/>
    </row>
    <row r="29" spans="2:17" ht="30" customHeight="1" x14ac:dyDescent="0.2">
      <c r="B29" s="69">
        <f t="shared" si="0"/>
        <v>44156</v>
      </c>
      <c r="C29" s="21"/>
      <c r="D29" s="20"/>
      <c r="E29" s="64"/>
      <c r="F29" s="20"/>
      <c r="G29" s="20"/>
      <c r="H29" s="20"/>
      <c r="I29" s="20"/>
      <c r="J29" s="20"/>
      <c r="K29" s="20"/>
      <c r="L29" s="5">
        <f>SUM(Zeiterfassungskarte3458910111213[[#This Row],[tatsächliche Arbeitszeit]:[Krank 
während gepl. Kurzarbeit]])</f>
        <v>0</v>
      </c>
      <c r="M29" s="73"/>
      <c r="O29" s="2"/>
      <c r="Q29" s="2"/>
    </row>
    <row r="30" spans="2:17" ht="30" customHeight="1" x14ac:dyDescent="0.2">
      <c r="B30" s="69">
        <f t="shared" si="0"/>
        <v>44157</v>
      </c>
      <c r="C30" s="21"/>
      <c r="D30" s="20"/>
      <c r="E30" s="64"/>
      <c r="F30" s="20"/>
      <c r="G30" s="20"/>
      <c r="H30" s="20"/>
      <c r="I30" s="20"/>
      <c r="J30" s="20"/>
      <c r="K30" s="20"/>
      <c r="L30" s="5">
        <f>SUM(Zeiterfassungskarte3458910111213[[#This Row],[tatsächliche Arbeitszeit]:[Krank 
während gepl. Kurzarbeit]])</f>
        <v>0</v>
      </c>
      <c r="M30" s="73"/>
      <c r="O30" s="2"/>
      <c r="Q30" s="2"/>
    </row>
    <row r="31" spans="2:17" ht="30" customHeight="1" x14ac:dyDescent="0.2">
      <c r="B31" s="69">
        <f t="shared" si="0"/>
        <v>44158</v>
      </c>
      <c r="C31" s="21"/>
      <c r="D31" s="20"/>
      <c r="E31" s="64"/>
      <c r="F31" s="20"/>
      <c r="G31" s="20"/>
      <c r="H31" s="20"/>
      <c r="I31" s="20"/>
      <c r="J31" s="20"/>
      <c r="K31" s="20"/>
      <c r="L31" s="5">
        <f>SUM(Zeiterfassungskarte3458910111213[[#This Row],[tatsächliche Arbeitszeit]:[Krank 
während gepl. Kurzarbeit]])</f>
        <v>0</v>
      </c>
      <c r="M31" s="73"/>
      <c r="O31" s="2"/>
      <c r="Q31" s="2"/>
    </row>
    <row r="32" spans="2:17" ht="30" customHeight="1" x14ac:dyDescent="0.2">
      <c r="B32" s="69">
        <f t="shared" si="0"/>
        <v>44159</v>
      </c>
      <c r="C32" s="21"/>
      <c r="D32" s="20"/>
      <c r="E32" s="64"/>
      <c r="F32" s="20"/>
      <c r="G32" s="20"/>
      <c r="H32" s="20"/>
      <c r="I32" s="20"/>
      <c r="J32" s="20"/>
      <c r="K32" s="20"/>
      <c r="L32" s="5">
        <f>SUM(Zeiterfassungskarte3458910111213[[#This Row],[tatsächliche Arbeitszeit]:[Krank 
während gepl. Kurzarbeit]])</f>
        <v>0</v>
      </c>
      <c r="M32" s="73"/>
      <c r="O32" s="2"/>
      <c r="Q32" s="2"/>
    </row>
    <row r="33" spans="2:17" ht="30" customHeight="1" x14ac:dyDescent="0.2">
      <c r="B33" s="69">
        <f t="shared" si="0"/>
        <v>44160</v>
      </c>
      <c r="C33" s="21"/>
      <c r="D33" s="20"/>
      <c r="E33" s="64"/>
      <c r="F33" s="20"/>
      <c r="G33" s="20"/>
      <c r="H33" s="20"/>
      <c r="I33" s="20"/>
      <c r="J33" s="20"/>
      <c r="K33" s="20"/>
      <c r="L33" s="5">
        <f>SUM(Zeiterfassungskarte3458910111213[[#This Row],[tatsächliche Arbeitszeit]:[Krank 
während gepl. Kurzarbeit]])</f>
        <v>0</v>
      </c>
      <c r="M33" s="73"/>
      <c r="O33" s="2"/>
      <c r="Q33" s="2"/>
    </row>
    <row r="34" spans="2:17" ht="30" customHeight="1" x14ac:dyDescent="0.2">
      <c r="B34" s="69">
        <f t="shared" si="0"/>
        <v>44161</v>
      </c>
      <c r="C34" s="21"/>
      <c r="D34" s="20"/>
      <c r="E34" s="64"/>
      <c r="F34" s="20"/>
      <c r="G34" s="20"/>
      <c r="H34" s="20"/>
      <c r="I34" s="20"/>
      <c r="J34" s="20"/>
      <c r="K34" s="20"/>
      <c r="L34" s="5">
        <f>SUM(Zeiterfassungskarte3458910111213[[#This Row],[tatsächliche Arbeitszeit]:[Krank 
während gepl. Kurzarbeit]])</f>
        <v>0</v>
      </c>
      <c r="M34" s="73"/>
      <c r="O34" s="2"/>
      <c r="Q34" s="2"/>
    </row>
    <row r="35" spans="2:17" ht="30" customHeight="1" x14ac:dyDescent="0.2">
      <c r="B35" s="69">
        <f t="shared" si="0"/>
        <v>44162</v>
      </c>
      <c r="C35" s="20"/>
      <c r="D35" s="20"/>
      <c r="E35" s="64"/>
      <c r="F35" s="20"/>
      <c r="G35" s="20"/>
      <c r="H35" s="20"/>
      <c r="I35" s="20"/>
      <c r="J35" s="20"/>
      <c r="K35" s="20"/>
      <c r="L35" s="5">
        <f>SUM(Zeiterfassungskarte3458910111213[[#This Row],[tatsächliche Arbeitszeit]:[Krank 
während gepl. Kurzarbeit]])</f>
        <v>0</v>
      </c>
      <c r="M35" s="73"/>
      <c r="O35" s="2"/>
      <c r="Q35" s="2"/>
    </row>
    <row r="36" spans="2:17" ht="30" customHeight="1" x14ac:dyDescent="0.2">
      <c r="B36" s="69">
        <f t="shared" si="0"/>
        <v>44163</v>
      </c>
      <c r="C36" s="20"/>
      <c r="D36" s="20"/>
      <c r="E36" s="64"/>
      <c r="F36" s="20"/>
      <c r="G36" s="20"/>
      <c r="H36" s="20"/>
      <c r="I36" s="20"/>
      <c r="J36" s="20"/>
      <c r="K36" s="20"/>
      <c r="L36" s="5">
        <f>SUM(Zeiterfassungskarte3458910111213[[#This Row],[tatsächliche Arbeitszeit]:[Krank 
während gepl. Kurzarbeit]])</f>
        <v>0</v>
      </c>
      <c r="M36" s="73"/>
      <c r="O36" s="2"/>
      <c r="Q36" s="2"/>
    </row>
    <row r="37" spans="2:17" ht="30" customHeight="1" x14ac:dyDescent="0.2">
      <c r="B37" s="69">
        <f t="shared" si="0"/>
        <v>44164</v>
      </c>
      <c r="C37" s="20"/>
      <c r="D37" s="20"/>
      <c r="E37" s="64"/>
      <c r="F37" s="20"/>
      <c r="G37" s="20"/>
      <c r="H37" s="20"/>
      <c r="I37" s="20"/>
      <c r="J37" s="20"/>
      <c r="K37" s="20"/>
      <c r="L37" s="5">
        <f>SUM(Zeiterfassungskarte3458910111213[[#This Row],[tatsächliche Arbeitszeit]:[Krank 
während gepl. Kurzarbeit]])</f>
        <v>0</v>
      </c>
      <c r="M37" s="73"/>
      <c r="O37" s="2"/>
      <c r="Q37" s="2"/>
    </row>
    <row r="38" spans="2:17" ht="30" customHeight="1" x14ac:dyDescent="0.2">
      <c r="B38" s="69">
        <f t="shared" si="0"/>
        <v>44165</v>
      </c>
      <c r="C38" s="20"/>
      <c r="D38" s="20"/>
      <c r="E38" s="64"/>
      <c r="F38" s="20"/>
      <c r="G38" s="20"/>
      <c r="H38" s="20"/>
      <c r="I38" s="20"/>
      <c r="J38" s="20"/>
      <c r="K38" s="20"/>
      <c r="L38" s="5">
        <f>SUM(Zeiterfassungskarte3458910111213[[#This Row],[tatsächliche Arbeitszeit]:[Krank 
während gepl. Kurzarbeit]])</f>
        <v>0</v>
      </c>
      <c r="M38" s="73"/>
      <c r="O38" s="2"/>
      <c r="Q38" s="2"/>
    </row>
    <row r="39" spans="2:17" ht="30" customHeight="1" thickBot="1" x14ac:dyDescent="0.25">
      <c r="B39" s="69">
        <f t="shared" si="0"/>
        <v>44166</v>
      </c>
      <c r="C39" s="20"/>
      <c r="D39" s="20"/>
      <c r="E39" s="64"/>
      <c r="F39" s="20"/>
      <c r="G39" s="20"/>
      <c r="H39" s="20"/>
      <c r="I39" s="20"/>
      <c r="J39" s="20"/>
      <c r="K39" s="20"/>
      <c r="L39" s="5">
        <f>SUM(Zeiterfassungskarte3458910111213[[#This Row],[tatsächliche Arbeitszeit]:[Krank 
während gepl. Kurzarbeit]])</f>
        <v>0</v>
      </c>
      <c r="M39" s="73"/>
      <c r="O39" s="2"/>
      <c r="Q39" s="2"/>
    </row>
    <row r="40" spans="2:17" s="37" customFormat="1" ht="30" customHeight="1" thickBot="1" x14ac:dyDescent="0.25">
      <c r="B40" s="56" t="s">
        <v>6</v>
      </c>
      <c r="C40" s="57">
        <f>SUBTOTAL(109,Zeiterfassungskarte3458910111213[vertragliche
Arbeitszeit])</f>
        <v>0</v>
      </c>
      <c r="D40" s="58">
        <f>SUBTOTAL(109,Zeiterfassungskarte3458910111213[davon (geplante) Arbeitszeit])</f>
        <v>0</v>
      </c>
      <c r="E40" s="65">
        <f>SUBTOTAL(109,Zeiterfassungskarte3458910111213[davon geplante Kurzarbeit])</f>
        <v>0</v>
      </c>
      <c r="F40" s="58">
        <f>SUBTOTAL(109,Zeiterfassungskarte3458910111213[tatsächliche Arbeitszeit])</f>
        <v>0</v>
      </c>
      <c r="G40" s="58">
        <f>SUBTOTAL(109,Zeiterfassungskarte3458910111213[tatsächliche Arbeitszeit])</f>
        <v>0</v>
      </c>
      <c r="H40" s="58">
        <f>SUBTOTAL(109,Zeiterfassungskarte3458910111213[Krank 
während gepl.
Arbeitszeit ])</f>
        <v>0</v>
      </c>
      <c r="I40" s="58">
        <f>SUBTOTAL(109,Zeiterfassungskarte3458910111213[Urlaub (Std.)])</f>
        <v>0</v>
      </c>
      <c r="J40" s="58">
        <f>SUBTOTAL(109,Zeiterfassungskarte3458910111213[tatsächliche 
Kurzarbeit])</f>
        <v>0</v>
      </c>
      <c r="K40" s="58">
        <f>SUM(Zeiterfassungskarte3458910111213[Krank 
während gepl. Kurzarbeit])</f>
        <v>0</v>
      </c>
      <c r="L40" s="59">
        <f>SUBTOTAL(109,Zeiterfassungskarte3458910111213[Std. Abrechnung 
Gesamt])</f>
        <v>0</v>
      </c>
      <c r="M40" s="60"/>
    </row>
    <row r="41" spans="2:17" ht="30" customHeight="1" x14ac:dyDescent="0.2">
      <c r="B41" s="6"/>
      <c r="C41" s="27"/>
      <c r="D41" s="27"/>
      <c r="E41" s="7"/>
      <c r="F41" s="7"/>
      <c r="G41" s="7"/>
      <c r="I41" s="28" t="s">
        <v>18</v>
      </c>
      <c r="J41" s="29">
        <f>Zeiterfassungskarte3458910111213[[#Totals],[tatsächliche 
Kurzarbeit]]-L41</f>
        <v>0</v>
      </c>
      <c r="L41" s="27">
        <f>Zeiterfassungskarte3458910111213[[#Totals],[Std. Abrechnung 
Gesamt]]-Zeiterfassungskarte3458910111213[[#Totals],[vertragliche
Arbeitszeit]]</f>
        <v>0</v>
      </c>
      <c r="M41" s="7"/>
      <c r="O41" s="16"/>
      <c r="Q41" s="2"/>
    </row>
    <row r="42" spans="2:17" ht="30" customHeight="1" x14ac:dyDescent="0.2">
      <c r="B42" s="6"/>
      <c r="C42" s="27"/>
      <c r="D42" s="27"/>
      <c r="E42" s="7"/>
      <c r="F42" s="7"/>
      <c r="G42" s="7"/>
      <c r="I42" s="28"/>
      <c r="J42" s="29"/>
      <c r="L42" s="27"/>
      <c r="M42" s="7"/>
      <c r="O42" s="16"/>
      <c r="Q42" s="2"/>
    </row>
    <row r="43" spans="2:17" ht="42.75" customHeight="1" x14ac:dyDescent="0.2">
      <c r="C43" s="77"/>
      <c r="D43" s="77"/>
      <c r="E43" s="77"/>
      <c r="F43" s="33"/>
      <c r="G43" s="33"/>
      <c r="H43" s="32"/>
      <c r="I43" s="33"/>
      <c r="J43" s="32"/>
      <c r="K43" s="36"/>
      <c r="L43" s="35"/>
      <c r="Q43" s="2"/>
    </row>
    <row r="44" spans="2:17" ht="30" customHeight="1" x14ac:dyDescent="0.2">
      <c r="C44" s="2" t="s">
        <v>7</v>
      </c>
      <c r="F44" s="1" t="s">
        <v>2</v>
      </c>
      <c r="G44" s="1"/>
      <c r="K44" s="36"/>
      <c r="L44" s="1"/>
      <c r="Q44" s="2"/>
    </row>
    <row r="45" spans="2:17" ht="30" customHeight="1" x14ac:dyDescent="0.2">
      <c r="F45" s="1"/>
      <c r="G45" s="1"/>
      <c r="K45" s="36"/>
      <c r="L45" s="1"/>
      <c r="Q45" s="2"/>
    </row>
    <row r="46" spans="2:17" ht="30" customHeight="1" x14ac:dyDescent="0.2">
      <c r="C46" s="77"/>
      <c r="D46" s="77"/>
      <c r="E46" s="77"/>
      <c r="F46" s="33"/>
      <c r="G46" s="33"/>
      <c r="H46" s="32"/>
      <c r="I46" s="33"/>
      <c r="J46" s="32"/>
      <c r="K46" s="36"/>
      <c r="L46" s="35"/>
      <c r="Q46" s="2"/>
    </row>
    <row r="47" spans="2:17" ht="30" customHeight="1" x14ac:dyDescent="0.2">
      <c r="C47" s="2" t="s">
        <v>1</v>
      </c>
      <c r="F47" s="1" t="s">
        <v>39</v>
      </c>
      <c r="G47" s="1"/>
      <c r="L47" s="1"/>
      <c r="P47" s="1"/>
    </row>
  </sheetData>
  <sheetProtection algorithmName="SHA-512" hashValue="yVezNWFPp72W3VA750hx2+eIiX6IpZ3rhm46hmGwK3QB72K97xUJkEDXcsgmviAW6wcmU8ZTJKsyT7qVlDlgAA==" saltValue="Buw3AaHgoOyKTAwtHTXTng==" spinCount="100000" sheet="1" objects="1" scenarios="1"/>
  <mergeCells count="7">
    <mergeCell ref="C46:E46"/>
    <mergeCell ref="B1:C1"/>
    <mergeCell ref="M1:M2"/>
    <mergeCell ref="C3:M3"/>
    <mergeCell ref="C4:E4"/>
    <mergeCell ref="G4:M4"/>
    <mergeCell ref="C43:E43"/>
  </mergeCells>
  <dataValidations count="29">
    <dataValidation allowBlank="1" showInputMessage="1" showErrorMessage="1" prompt="Geben Sie in dieser Zelle den Namen des Mitarbeiters ein." sqref="G4"/>
    <dataValidation allowBlank="1" showInputMessage="1" showErrorMessage="1" promptTitle="Anwesenheitszeiten - Arbeitszeit" prompt="In dieser Spalte ist die geplante zu leistende Arbeitszeit anzugeben, unabhänging von Feiertagen." sqref="D8"/>
    <dataValidation allowBlank="1" showInputMessage="1" showErrorMessage="1" prompt="Geben Sie in dieser Zelle die Postanschrift ein." sqref="H5:H6 J5:J6"/>
    <dataValidation type="decimal" allowBlank="1" showInputMessage="1" showErrorMessage="1" errorTitle="Stunden prüfen" error="Bitte prüfen Sie Ihre Stundenzahl" sqref="C9:C39">
      <formula1>-14</formula1>
      <formula2>14</formula2>
    </dataValidation>
    <dataValidation allowBlank="1" showInputMessage="1" showErrorMessage="1" promptTitle="Datum" prompt="Geben Sie in dieser Feld den ersten des jeweiligen Monats ein_x000a_" sqref="B9"/>
    <dataValidation allowBlank="1" showInputMessage="1" showErrorMessage="1" promptTitle="Ist-Arbeitszeit" prompt="Geben Sie in dieser Spalte unter dieser Überschrift die tatsächlichen Arbeitsstunden ein. _x000a__x000a_Hinweis: Sofern der Arbeitnehmer mehr als die vertraglich vereinbartet Std. an dem Tag geleistet hat,werden diese mit den Kurzarbeiterzeiten des Monats verrechnet." sqref="F8"/>
    <dataValidation allowBlank="1" showInputMessage="1" showErrorMessage="1" promptTitle="geplante Ausfallstunden" prompt="in dieser Spalte ist anzugeben mit welchen Ausfallstunden den  Mitarbeiter plant." sqref="E8"/>
    <dataValidation allowBlank="1" showInputMessage="1" showErrorMessage="1" prompt="Geben Sie in dieser Zelle die Unterschrift Arbeitgebers ein." sqref="L46 I46 C46 F46:G46"/>
    <dataValidation allowBlank="1" showInputMessage="1" showErrorMessage="1" prompt="Geben Sie in dieser Zelle Personalnummer des Mitarbeiters ein." sqref="C4"/>
    <dataValidation allowBlank="1" showInputMessage="1" showErrorMessage="1" prompt="Geben Sie in dieser Zelle den Namen Ihres Unternehmens ein." sqref="C3"/>
    <dataValidation allowBlank="1" showInputMessage="1" showErrorMessage="1" prompt="Geben Sie die Telefonnummer des Mitarbeiters in dieser Zelle ein." sqref="L5:M6 I5:I6"/>
    <dataValidation allowBlank="1" showErrorMessage="1" sqref="C5:E6"/>
    <dataValidation allowBlank="1" showInputMessage="1" showErrorMessage="1" promptTitle="vetragliche Arbeitszeit" prompt="In dieser Spalte ist die vertraglich regelmäßig vereinbarte Arbeitszeit anzugeben, unabhänging von Feiertagen." sqref="C8"/>
    <dataValidation allowBlank="1" showInputMessage="1" showErrorMessage="1" prompt="Der Titel des Arbeitsblatts befindet sich in dieser Zelle. Geben Sie in den Zellen unten die Mitarbeiterdetails ein." sqref="B1"/>
    <dataValidation allowBlank="1" showInputMessage="1" showErrorMessage="1" prompt="Geben Sie in dieser Zelle die Unterschrift des Mitarbeiters ein." sqref="L43 I43 C43 F43:G43"/>
    <dataValidation allowBlank="1" showInputMessage="1" showErrorMessage="1" prompt="Die Summe der Arbeitsstunden für jeden Tag wird in dieser Spalte unter dieser Überschrift automatisch berechnet." sqref="L8"/>
    <dataValidation allowBlank="1" showInputMessage="1" showErrorMessage="1" promptTitle="Urlaub" prompt="Geben Sie in dieser Spalte die vertragliche Arbeitszeit ein, wenn an dem Tag Urlaub gewährt wurde.  _x000a__x000a_Hinweis: An einem Tag mit Urlaubgenehmigung findet für den AN keine Kurzarbeit statt.  " sqref="I8"/>
    <dataValidation allowBlank="1" showInputMessage="1" showErrorMessage="1" prompt="Geben Sie in dieser Spalte die Stunden der geplannten Kurzarbeit für Abwesenheit wegen einer Krankheit ein._x000a__x000a_" sqref="K8"/>
    <dataValidation allowBlank="1" showInputMessage="1" showErrorMessage="1" promptTitle="Kurzarbeit" prompt="Geben Sie in dieser Spalte unter dieser Überschrift die  Kurzarbeiterstunden ein." sqref="J8"/>
    <dataValidation allowBlank="1" showInputMessage="1" showErrorMessage="1" promptTitle="Krank" prompt="Geben Sie in dieser Spalte unter dieser Überschrift die Stunden der geplannte Arbeitzeit ein, sofern jemand für diese Zeit erkankt war. _x000a_" sqref="H8"/>
    <dataValidation allowBlank="1" showErrorMessage="1" prompt="Die Wochentage werden in dieser Spalte unter dieser Überschrift automatisch aktualisiert." sqref="B8"/>
    <dataValidation allowBlank="1" showInputMessage="1" showErrorMessage="1" prompt="Geben Sie in der Zelle rechts die Postanschrift ein." sqref="B5:B7"/>
    <dataValidation allowBlank="1" showInputMessage="1" showErrorMessage="1" prompt="Geben Sie die Telefonnummer des Mitarbeiters in der Zelle rechts ein." sqref="K5:K6"/>
    <dataValidation allowBlank="1" showInputMessage="1" showErrorMessage="1" prompt="Geben Sie den Namen des Mitarbeiters in der Zelle rechts ein." sqref="F4"/>
    <dataValidation allowBlank="1" showInputMessage="1" showErrorMessage="1" prompt="Erstellen Sie auf diesem Arbeitsblatt eine wöchentliche Arbeitszeittabelle. Die Summe der Stunden und die Summe des Gehalts werden am Ende der Arbeitszeittabelle automatisch berechnet." sqref="A1:A3"/>
    <dataValidation allowBlank="1" showInputMessage="1" showErrorMessage="1" prompt="Hier sind Anmlerung möglich" sqref="M8"/>
    <dataValidation type="decimal" errorStyle="warning" allowBlank="1" showInputMessage="1" showErrorMessage="1" errorTitle="Stundenüberschreitung" error="Prüfen Sie Ihre Stundeneingabe mit der vertraglichen Arbeitszeit " sqref="D9:K39">
      <formula1>0</formula1>
      <formula2>$C9</formula2>
    </dataValidation>
    <dataValidation allowBlank="1" showErrorMessage="1" prompt="Geben Sie den Namen des Mitarbeiters in der Zelle rechts ein." sqref="B3:B4"/>
    <dataValidation allowBlank="1" showInputMessage="1" showErrorMessage="1" promptTitle="Feiertag" prompt="Sofern Sie nicht zu den Branchen zählen,bei den der Feiertag ein Arbeitstag darstellen kann, tragen Sie die vertraglichen Stunden eines vergleichbaren Wochentages für den Feiertag ein.  " sqref="G8"/>
  </dataValidations>
  <printOptions horizontalCentered="1"/>
  <pageMargins left="0.23622047244094491" right="0.23622047244094491" top="0.82677165354330717" bottom="0.19685039370078741" header="0.31496062992125984" footer="0.31496062992125984"/>
  <pageSetup paperSize="9" scale="42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autoPageBreaks="0" fitToPage="1"/>
  </sheetPr>
  <dimension ref="A1:Q47"/>
  <sheetViews>
    <sheetView showGridLines="0" view="pageBreakPreview" zoomScaleNormal="85" zoomScaleSheetLayoutView="100" zoomScalePageLayoutView="55" workbookViewId="0">
      <selection activeCell="F8" sqref="F8"/>
    </sheetView>
  </sheetViews>
  <sheetFormatPr baseColWidth="10" defaultColWidth="7.296875" defaultRowHeight="30" customHeight="1" x14ac:dyDescent="0.2"/>
  <cols>
    <col min="1" max="1" width="1.3984375" style="2" customWidth="1"/>
    <col min="2" max="2" width="31" style="2" customWidth="1"/>
    <col min="3" max="3" width="11.796875" style="2" customWidth="1"/>
    <col min="4" max="4" width="10.8984375" style="2" customWidth="1"/>
    <col min="5" max="5" width="11.19921875" style="2" customWidth="1"/>
    <col min="6" max="6" width="12.5" style="2" customWidth="1"/>
    <col min="7" max="7" width="9.796875" style="2" customWidth="1"/>
    <col min="8" max="8" width="13.5" style="2" customWidth="1"/>
    <col min="9" max="9" width="10.296875" style="2" customWidth="1"/>
    <col min="10" max="10" width="12.296875" style="2" customWidth="1"/>
    <col min="11" max="11" width="12.8984375" style="2" customWidth="1"/>
    <col min="12" max="12" width="13" style="2" customWidth="1"/>
    <col min="13" max="13" width="35.296875" style="2" customWidth="1"/>
    <col min="14" max="14" width="1.3984375" style="2" customWidth="1"/>
    <col min="15" max="15" width="34.3984375" style="41" customWidth="1"/>
    <col min="16" max="16" width="14.3984375" style="2" customWidth="1"/>
    <col min="17" max="17" width="28.296875" style="4" customWidth="1"/>
    <col min="18" max="18" width="9.796875" style="2" customWidth="1"/>
    <col min="19" max="19" width="2.69921875" style="2" customWidth="1"/>
    <col min="20" max="16384" width="7.296875" style="2"/>
  </cols>
  <sheetData>
    <row r="1" spans="1:17" ht="36" customHeight="1" x14ac:dyDescent="0.2">
      <c r="B1" s="76" t="s">
        <v>0</v>
      </c>
      <c r="C1" s="76"/>
      <c r="M1" s="75"/>
      <c r="O1" s="2"/>
      <c r="Q1" s="2"/>
    </row>
    <row r="2" spans="1:17" ht="36" customHeight="1" x14ac:dyDescent="0.2">
      <c r="M2" s="75"/>
      <c r="O2" s="2"/>
      <c r="Q2" s="2"/>
    </row>
    <row r="3" spans="1:17" ht="41.25" customHeight="1" x14ac:dyDescent="0.2">
      <c r="A3" s="8"/>
      <c r="B3" s="24" t="s">
        <v>3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O3" s="2"/>
      <c r="Q3" s="2"/>
    </row>
    <row r="4" spans="1:17" ht="36" customHeight="1" x14ac:dyDescent="0.2">
      <c r="A4" s="8"/>
      <c r="B4" s="24" t="s">
        <v>4</v>
      </c>
      <c r="C4" s="74"/>
      <c r="D4" s="74"/>
      <c r="E4" s="74"/>
      <c r="F4" s="34" t="s">
        <v>5</v>
      </c>
      <c r="G4" s="79"/>
      <c r="H4" s="79"/>
      <c r="I4" s="79"/>
      <c r="J4" s="79"/>
      <c r="K4" s="79"/>
      <c r="L4" s="79"/>
      <c r="M4" s="79"/>
      <c r="O4" s="2"/>
      <c r="Q4" s="2"/>
    </row>
    <row r="5" spans="1:17" ht="18" customHeight="1" x14ac:dyDescent="0.2">
      <c r="A5" s="8"/>
      <c r="B5" s="9"/>
      <c r="C5" s="10"/>
      <c r="D5" s="10"/>
      <c r="E5" s="10"/>
      <c r="F5" s="11"/>
      <c r="G5" s="11"/>
      <c r="H5" s="10"/>
      <c r="I5" s="12"/>
      <c r="J5" s="10"/>
      <c r="K5" s="13"/>
      <c r="L5" s="14"/>
      <c r="M5" s="22"/>
      <c r="O5" s="2"/>
      <c r="Q5" s="2"/>
    </row>
    <row r="6" spans="1:17" ht="18" customHeight="1" x14ac:dyDescent="0.2">
      <c r="A6" s="8"/>
      <c r="B6" s="9"/>
      <c r="C6" s="10"/>
      <c r="D6" s="10"/>
      <c r="E6" s="10"/>
      <c r="F6" s="11"/>
      <c r="G6" s="11"/>
      <c r="H6" s="10"/>
      <c r="I6" s="12"/>
      <c r="J6" s="10"/>
      <c r="K6" s="13"/>
      <c r="L6" s="14"/>
      <c r="M6" s="22"/>
      <c r="O6" s="2"/>
      <c r="Q6" s="2"/>
    </row>
    <row r="7" spans="1:17" ht="26.25" customHeight="1" x14ac:dyDescent="0.2">
      <c r="B7" s="66" t="s">
        <v>12</v>
      </c>
      <c r="C7" s="44"/>
      <c r="D7" s="44"/>
      <c r="E7" s="62"/>
      <c r="F7" s="53" t="s">
        <v>35</v>
      </c>
      <c r="G7" s="53"/>
      <c r="H7" s="52"/>
      <c r="I7" s="53"/>
      <c r="J7" s="53"/>
      <c r="K7" s="52"/>
      <c r="L7" s="54"/>
      <c r="M7" s="70"/>
      <c r="O7" s="2"/>
      <c r="Q7" s="2"/>
    </row>
    <row r="8" spans="1:17" ht="42" customHeight="1" x14ac:dyDescent="0.2">
      <c r="B8" s="67" t="s">
        <v>1</v>
      </c>
      <c r="C8" s="43" t="s">
        <v>8</v>
      </c>
      <c r="D8" s="43" t="s">
        <v>37</v>
      </c>
      <c r="E8" s="63" t="s">
        <v>13</v>
      </c>
      <c r="F8" s="61" t="s">
        <v>19</v>
      </c>
      <c r="G8" s="47" t="s">
        <v>42</v>
      </c>
      <c r="H8" s="48" t="s">
        <v>41</v>
      </c>
      <c r="I8" s="47" t="s">
        <v>20</v>
      </c>
      <c r="J8" s="47" t="s">
        <v>40</v>
      </c>
      <c r="K8" s="48" t="s">
        <v>22</v>
      </c>
      <c r="L8" s="49" t="s">
        <v>11</v>
      </c>
      <c r="M8" s="71" t="s">
        <v>10</v>
      </c>
      <c r="O8" s="2"/>
      <c r="Q8" s="2"/>
    </row>
    <row r="9" spans="1:17" ht="30" customHeight="1" x14ac:dyDescent="0.2">
      <c r="B9" s="68">
        <v>44136</v>
      </c>
      <c r="C9" s="20"/>
      <c r="D9" s="20"/>
      <c r="E9" s="64"/>
      <c r="F9" s="20"/>
      <c r="G9" s="20"/>
      <c r="H9" s="20"/>
      <c r="I9" s="20"/>
      <c r="J9" s="20"/>
      <c r="K9" s="20"/>
      <c r="L9" s="5">
        <f>SUM(Zeiterfassungskarte345891011121314[[#This Row],[tatsächliche Arbeitszeit]:[Krank 
während gepl. Kurzarbeit]])</f>
        <v>0</v>
      </c>
      <c r="M9" s="72"/>
      <c r="O9" s="2"/>
      <c r="Q9" s="2"/>
    </row>
    <row r="10" spans="1:17" ht="30" customHeight="1" x14ac:dyDescent="0.2">
      <c r="B10" s="69">
        <f>B9+1</f>
        <v>44137</v>
      </c>
      <c r="C10" s="20"/>
      <c r="D10" s="20"/>
      <c r="E10" s="64"/>
      <c r="F10" s="20"/>
      <c r="G10" s="20"/>
      <c r="H10" s="20"/>
      <c r="I10" s="20"/>
      <c r="J10" s="20"/>
      <c r="K10" s="20"/>
      <c r="L10" s="5">
        <f>SUM(Zeiterfassungskarte345891011121314[[#This Row],[tatsächliche Arbeitszeit]:[Krank 
während gepl. Kurzarbeit]])</f>
        <v>0</v>
      </c>
      <c r="M10" s="72"/>
      <c r="O10" s="2"/>
      <c r="Q10" s="2"/>
    </row>
    <row r="11" spans="1:17" ht="30" customHeight="1" x14ac:dyDescent="0.2">
      <c r="B11" s="69">
        <f t="shared" ref="B11:B39" si="0">B10+1</f>
        <v>44138</v>
      </c>
      <c r="C11" s="20"/>
      <c r="D11" s="20"/>
      <c r="E11" s="64"/>
      <c r="F11" s="20"/>
      <c r="G11" s="20"/>
      <c r="H11" s="20"/>
      <c r="I11" s="20"/>
      <c r="J11" s="20"/>
      <c r="K11" s="20"/>
      <c r="L11" s="5">
        <f>SUM(Zeiterfassungskarte345891011121314[[#This Row],[tatsächliche Arbeitszeit]:[Krank 
während gepl. Kurzarbeit]])</f>
        <v>0</v>
      </c>
      <c r="M11" s="72"/>
      <c r="O11" s="2"/>
      <c r="Q11" s="2"/>
    </row>
    <row r="12" spans="1:17" ht="30" customHeight="1" x14ac:dyDescent="0.2">
      <c r="B12" s="69">
        <f t="shared" si="0"/>
        <v>44139</v>
      </c>
      <c r="C12" s="20"/>
      <c r="D12" s="20"/>
      <c r="E12" s="64"/>
      <c r="F12" s="20"/>
      <c r="G12" s="20"/>
      <c r="H12" s="20"/>
      <c r="I12" s="20"/>
      <c r="J12" s="20"/>
      <c r="K12" s="20"/>
      <c r="L12" s="5">
        <f>SUM(Zeiterfassungskarte345891011121314[[#This Row],[tatsächliche Arbeitszeit]:[Krank 
während gepl. Kurzarbeit]])</f>
        <v>0</v>
      </c>
      <c r="M12" s="72"/>
      <c r="O12" s="2"/>
      <c r="Q12" s="2"/>
    </row>
    <row r="13" spans="1:17" ht="30" customHeight="1" x14ac:dyDescent="0.2">
      <c r="B13" s="69">
        <f t="shared" si="0"/>
        <v>44140</v>
      </c>
      <c r="C13" s="20"/>
      <c r="D13" s="20"/>
      <c r="E13" s="64"/>
      <c r="F13" s="20"/>
      <c r="G13" s="20"/>
      <c r="H13" s="20"/>
      <c r="I13" s="20"/>
      <c r="J13" s="20"/>
      <c r="K13" s="20"/>
      <c r="L13" s="5">
        <f>SUM(Zeiterfassungskarte345891011121314[[#This Row],[tatsächliche Arbeitszeit]:[Krank 
während gepl. Kurzarbeit]])</f>
        <v>0</v>
      </c>
      <c r="M13" s="72"/>
      <c r="O13" s="2"/>
      <c r="Q13" s="2"/>
    </row>
    <row r="14" spans="1:17" ht="30" customHeight="1" x14ac:dyDescent="0.2">
      <c r="B14" s="69">
        <f t="shared" si="0"/>
        <v>44141</v>
      </c>
      <c r="C14" s="21"/>
      <c r="D14" s="20"/>
      <c r="E14" s="64"/>
      <c r="F14" s="20"/>
      <c r="G14" s="20"/>
      <c r="H14" s="20"/>
      <c r="I14" s="20"/>
      <c r="J14" s="20"/>
      <c r="K14" s="20"/>
      <c r="L14" s="5">
        <f>SUM(Zeiterfassungskarte345891011121314[[#This Row],[tatsächliche Arbeitszeit]:[Krank 
während gepl. Kurzarbeit]])</f>
        <v>0</v>
      </c>
      <c r="M14" s="72"/>
      <c r="O14" s="2"/>
      <c r="Q14" s="2"/>
    </row>
    <row r="15" spans="1:17" ht="30" customHeight="1" x14ac:dyDescent="0.2">
      <c r="B15" s="69">
        <f t="shared" si="0"/>
        <v>44142</v>
      </c>
      <c r="C15" s="21"/>
      <c r="D15" s="20"/>
      <c r="E15" s="64"/>
      <c r="F15" s="20"/>
      <c r="G15" s="20"/>
      <c r="H15" s="20"/>
      <c r="I15" s="20"/>
      <c r="J15" s="20"/>
      <c r="K15" s="20"/>
      <c r="L15" s="5">
        <f>SUM(Zeiterfassungskarte345891011121314[[#This Row],[tatsächliche Arbeitszeit]:[Krank 
während gepl. Kurzarbeit]])</f>
        <v>0</v>
      </c>
      <c r="M15" s="73"/>
      <c r="O15" s="2"/>
      <c r="Q15" s="2"/>
    </row>
    <row r="16" spans="1:17" ht="30" customHeight="1" x14ac:dyDescent="0.2">
      <c r="B16" s="69">
        <f t="shared" si="0"/>
        <v>44143</v>
      </c>
      <c r="C16" s="21"/>
      <c r="D16" s="20"/>
      <c r="E16" s="64"/>
      <c r="F16" s="20"/>
      <c r="G16" s="20"/>
      <c r="H16" s="20"/>
      <c r="I16" s="20"/>
      <c r="J16" s="20"/>
      <c r="K16" s="20"/>
      <c r="L16" s="5">
        <f>SUM(Zeiterfassungskarte345891011121314[[#This Row],[tatsächliche Arbeitszeit]:[Krank 
während gepl. Kurzarbeit]])</f>
        <v>0</v>
      </c>
      <c r="M16" s="73"/>
      <c r="O16" s="2"/>
      <c r="Q16" s="2"/>
    </row>
    <row r="17" spans="2:17" ht="30" customHeight="1" x14ac:dyDescent="0.2">
      <c r="B17" s="69">
        <f t="shared" si="0"/>
        <v>44144</v>
      </c>
      <c r="C17" s="21"/>
      <c r="D17" s="20"/>
      <c r="E17" s="64"/>
      <c r="F17" s="20"/>
      <c r="G17" s="20"/>
      <c r="H17" s="20"/>
      <c r="I17" s="20"/>
      <c r="J17" s="20"/>
      <c r="K17" s="20"/>
      <c r="L17" s="5">
        <f>SUM(Zeiterfassungskarte345891011121314[[#This Row],[tatsächliche Arbeitszeit]:[Krank 
während gepl. Kurzarbeit]])</f>
        <v>0</v>
      </c>
      <c r="M17" s="72"/>
      <c r="O17" s="2"/>
      <c r="Q17" s="2"/>
    </row>
    <row r="18" spans="2:17" ht="30" customHeight="1" x14ac:dyDescent="0.2">
      <c r="B18" s="69">
        <f t="shared" si="0"/>
        <v>44145</v>
      </c>
      <c r="C18" s="21"/>
      <c r="D18" s="20"/>
      <c r="E18" s="64"/>
      <c r="F18" s="20"/>
      <c r="G18" s="20"/>
      <c r="H18" s="20"/>
      <c r="I18" s="20"/>
      <c r="J18" s="20"/>
      <c r="K18" s="20"/>
      <c r="L18" s="5">
        <f>SUM(Zeiterfassungskarte345891011121314[[#This Row],[tatsächliche Arbeitszeit]:[Krank 
während gepl. Kurzarbeit]])</f>
        <v>0</v>
      </c>
      <c r="M18" s="72"/>
      <c r="O18" s="2"/>
      <c r="Q18" s="2"/>
    </row>
    <row r="19" spans="2:17" ht="30" customHeight="1" x14ac:dyDescent="0.2">
      <c r="B19" s="69">
        <f t="shared" si="0"/>
        <v>44146</v>
      </c>
      <c r="C19" s="21"/>
      <c r="D19" s="20"/>
      <c r="E19" s="64"/>
      <c r="F19" s="20"/>
      <c r="G19" s="20"/>
      <c r="H19" s="20"/>
      <c r="I19" s="20"/>
      <c r="J19" s="20"/>
      <c r="K19" s="20"/>
      <c r="L19" s="5">
        <f>SUM(Zeiterfassungskarte345891011121314[[#This Row],[tatsächliche Arbeitszeit]:[Krank 
während gepl. Kurzarbeit]])</f>
        <v>0</v>
      </c>
      <c r="M19" s="72"/>
      <c r="O19" s="2"/>
      <c r="Q19" s="2"/>
    </row>
    <row r="20" spans="2:17" ht="30" customHeight="1" x14ac:dyDescent="0.2">
      <c r="B20" s="69">
        <f t="shared" si="0"/>
        <v>44147</v>
      </c>
      <c r="C20" s="21"/>
      <c r="D20" s="20"/>
      <c r="E20" s="64"/>
      <c r="F20" s="20"/>
      <c r="G20" s="20"/>
      <c r="H20" s="20"/>
      <c r="I20" s="20"/>
      <c r="J20" s="20"/>
      <c r="K20" s="20"/>
      <c r="L20" s="5">
        <f>SUM(Zeiterfassungskarte345891011121314[[#This Row],[tatsächliche Arbeitszeit]:[Krank 
während gepl. Kurzarbeit]])</f>
        <v>0</v>
      </c>
      <c r="M20" s="72"/>
      <c r="O20" s="2"/>
      <c r="Q20" s="2"/>
    </row>
    <row r="21" spans="2:17" ht="30" customHeight="1" x14ac:dyDescent="0.2">
      <c r="B21" s="69">
        <f t="shared" si="0"/>
        <v>44148</v>
      </c>
      <c r="C21" s="21"/>
      <c r="D21" s="20"/>
      <c r="E21" s="64"/>
      <c r="F21" s="20"/>
      <c r="G21" s="20"/>
      <c r="H21" s="20"/>
      <c r="I21" s="20"/>
      <c r="J21" s="20"/>
      <c r="K21" s="20"/>
      <c r="L21" s="5">
        <f>SUM(Zeiterfassungskarte345891011121314[[#This Row],[tatsächliche Arbeitszeit]:[Krank 
während gepl. Kurzarbeit]])</f>
        <v>0</v>
      </c>
      <c r="M21" s="72"/>
      <c r="O21" s="2"/>
      <c r="Q21" s="2"/>
    </row>
    <row r="22" spans="2:17" ht="30" customHeight="1" x14ac:dyDescent="0.2">
      <c r="B22" s="69">
        <f t="shared" si="0"/>
        <v>44149</v>
      </c>
      <c r="C22" s="21"/>
      <c r="D22" s="20"/>
      <c r="E22" s="64"/>
      <c r="F22" s="20"/>
      <c r="G22" s="20"/>
      <c r="H22" s="20"/>
      <c r="I22" s="20"/>
      <c r="J22" s="20"/>
      <c r="K22" s="20"/>
      <c r="L22" s="5">
        <f>SUM(Zeiterfassungskarte345891011121314[[#This Row],[tatsächliche Arbeitszeit]:[Krank 
während gepl. Kurzarbeit]])</f>
        <v>0</v>
      </c>
      <c r="M22" s="73"/>
      <c r="O22" s="2"/>
      <c r="Q22" s="2"/>
    </row>
    <row r="23" spans="2:17" ht="30" customHeight="1" x14ac:dyDescent="0.2">
      <c r="B23" s="69">
        <f t="shared" si="0"/>
        <v>44150</v>
      </c>
      <c r="C23" s="21"/>
      <c r="D23" s="20"/>
      <c r="E23" s="64"/>
      <c r="F23" s="20"/>
      <c r="G23" s="20"/>
      <c r="H23" s="20"/>
      <c r="I23" s="20"/>
      <c r="J23" s="20"/>
      <c r="K23" s="20"/>
      <c r="L23" s="5">
        <f>SUM(Zeiterfassungskarte345891011121314[[#This Row],[tatsächliche Arbeitszeit]:[Krank 
während gepl. Kurzarbeit]])</f>
        <v>0</v>
      </c>
      <c r="M23" s="73"/>
      <c r="O23" s="2"/>
      <c r="Q23" s="2"/>
    </row>
    <row r="24" spans="2:17" ht="30" customHeight="1" x14ac:dyDescent="0.2">
      <c r="B24" s="69">
        <f t="shared" si="0"/>
        <v>44151</v>
      </c>
      <c r="C24" s="21"/>
      <c r="D24" s="20"/>
      <c r="E24" s="64"/>
      <c r="F24" s="20"/>
      <c r="G24" s="20"/>
      <c r="H24" s="20"/>
      <c r="I24" s="20"/>
      <c r="J24" s="20"/>
      <c r="K24" s="20"/>
      <c r="L24" s="5">
        <f>SUM(Zeiterfassungskarte345891011121314[[#This Row],[tatsächliche Arbeitszeit]:[Krank 
während gepl. Kurzarbeit]])</f>
        <v>0</v>
      </c>
      <c r="M24" s="72"/>
      <c r="O24" s="2"/>
      <c r="Q24" s="2"/>
    </row>
    <row r="25" spans="2:17" ht="30" customHeight="1" x14ac:dyDescent="0.2">
      <c r="B25" s="69">
        <f t="shared" si="0"/>
        <v>44152</v>
      </c>
      <c r="C25" s="21"/>
      <c r="D25" s="20"/>
      <c r="E25" s="64"/>
      <c r="F25" s="20"/>
      <c r="G25" s="20"/>
      <c r="H25" s="20"/>
      <c r="I25" s="20"/>
      <c r="J25" s="20"/>
      <c r="K25" s="20"/>
      <c r="L25" s="5">
        <f>SUM(Zeiterfassungskarte345891011121314[[#This Row],[tatsächliche Arbeitszeit]:[Krank 
während gepl. Kurzarbeit]])</f>
        <v>0</v>
      </c>
      <c r="M25" s="72"/>
      <c r="O25" s="2"/>
      <c r="Q25" s="2"/>
    </row>
    <row r="26" spans="2:17" ht="30" customHeight="1" x14ac:dyDescent="0.2">
      <c r="B26" s="69">
        <f t="shared" si="0"/>
        <v>44153</v>
      </c>
      <c r="C26" s="21"/>
      <c r="D26" s="20"/>
      <c r="E26" s="64"/>
      <c r="F26" s="20"/>
      <c r="G26" s="20"/>
      <c r="H26" s="20"/>
      <c r="I26" s="20"/>
      <c r="J26" s="20"/>
      <c r="K26" s="20"/>
      <c r="L26" s="5">
        <f>SUM(Zeiterfassungskarte345891011121314[[#This Row],[tatsächliche Arbeitszeit]:[Krank 
während gepl. Kurzarbeit]])</f>
        <v>0</v>
      </c>
      <c r="M26" s="72"/>
      <c r="O26" s="2"/>
      <c r="Q26" s="2"/>
    </row>
    <row r="27" spans="2:17" ht="30" customHeight="1" x14ac:dyDescent="0.2">
      <c r="B27" s="69">
        <f t="shared" si="0"/>
        <v>44154</v>
      </c>
      <c r="C27" s="21"/>
      <c r="D27" s="20"/>
      <c r="E27" s="64"/>
      <c r="F27" s="20"/>
      <c r="G27" s="20"/>
      <c r="H27" s="20"/>
      <c r="I27" s="20"/>
      <c r="J27" s="20"/>
      <c r="K27" s="20"/>
      <c r="L27" s="5">
        <f>SUM(Zeiterfassungskarte345891011121314[[#This Row],[tatsächliche Arbeitszeit]:[Krank 
während gepl. Kurzarbeit]])</f>
        <v>0</v>
      </c>
      <c r="M27" s="72"/>
      <c r="O27" s="2"/>
      <c r="Q27" s="2"/>
    </row>
    <row r="28" spans="2:17" ht="30" customHeight="1" x14ac:dyDescent="0.2">
      <c r="B28" s="69">
        <f t="shared" si="0"/>
        <v>44155</v>
      </c>
      <c r="C28" s="21"/>
      <c r="D28" s="20"/>
      <c r="E28" s="64"/>
      <c r="F28" s="20"/>
      <c r="G28" s="20"/>
      <c r="H28" s="20"/>
      <c r="I28" s="20"/>
      <c r="J28" s="20"/>
      <c r="K28" s="20"/>
      <c r="L28" s="5">
        <f>SUM(Zeiterfassungskarte345891011121314[[#This Row],[tatsächliche Arbeitszeit]:[Krank 
während gepl. Kurzarbeit]])</f>
        <v>0</v>
      </c>
      <c r="M28" s="72"/>
      <c r="O28" s="2"/>
      <c r="Q28" s="2"/>
    </row>
    <row r="29" spans="2:17" ht="30" customHeight="1" x14ac:dyDescent="0.2">
      <c r="B29" s="69">
        <f t="shared" si="0"/>
        <v>44156</v>
      </c>
      <c r="C29" s="21"/>
      <c r="D29" s="20"/>
      <c r="E29" s="64"/>
      <c r="F29" s="20"/>
      <c r="G29" s="20"/>
      <c r="H29" s="20"/>
      <c r="I29" s="20"/>
      <c r="J29" s="20"/>
      <c r="K29" s="20"/>
      <c r="L29" s="5">
        <f>SUM(Zeiterfassungskarte345891011121314[[#This Row],[tatsächliche Arbeitszeit]:[Krank 
während gepl. Kurzarbeit]])</f>
        <v>0</v>
      </c>
      <c r="M29" s="73"/>
      <c r="O29" s="2"/>
      <c r="Q29" s="2"/>
    </row>
    <row r="30" spans="2:17" ht="30" customHeight="1" x14ac:dyDescent="0.2">
      <c r="B30" s="69">
        <f t="shared" si="0"/>
        <v>44157</v>
      </c>
      <c r="C30" s="21"/>
      <c r="D30" s="20"/>
      <c r="E30" s="64"/>
      <c r="F30" s="20"/>
      <c r="G30" s="20"/>
      <c r="H30" s="20"/>
      <c r="I30" s="20"/>
      <c r="J30" s="20"/>
      <c r="K30" s="20"/>
      <c r="L30" s="5">
        <f>SUM(Zeiterfassungskarte345891011121314[[#This Row],[tatsächliche Arbeitszeit]:[Krank 
während gepl. Kurzarbeit]])</f>
        <v>0</v>
      </c>
      <c r="M30" s="73"/>
      <c r="O30" s="2"/>
      <c r="Q30" s="2"/>
    </row>
    <row r="31" spans="2:17" ht="30" customHeight="1" x14ac:dyDescent="0.2">
      <c r="B31" s="69">
        <f t="shared" si="0"/>
        <v>44158</v>
      </c>
      <c r="C31" s="21"/>
      <c r="D31" s="20"/>
      <c r="E31" s="64"/>
      <c r="F31" s="20"/>
      <c r="G31" s="20"/>
      <c r="H31" s="20"/>
      <c r="I31" s="20"/>
      <c r="J31" s="20"/>
      <c r="K31" s="20"/>
      <c r="L31" s="5">
        <f>SUM(Zeiterfassungskarte345891011121314[[#This Row],[tatsächliche Arbeitszeit]:[Krank 
während gepl. Kurzarbeit]])</f>
        <v>0</v>
      </c>
      <c r="M31" s="73"/>
      <c r="O31" s="2"/>
      <c r="Q31" s="2"/>
    </row>
    <row r="32" spans="2:17" ht="30" customHeight="1" x14ac:dyDescent="0.2">
      <c r="B32" s="69">
        <f t="shared" si="0"/>
        <v>44159</v>
      </c>
      <c r="C32" s="21"/>
      <c r="D32" s="20"/>
      <c r="E32" s="64"/>
      <c r="F32" s="20"/>
      <c r="G32" s="20"/>
      <c r="H32" s="20"/>
      <c r="I32" s="20"/>
      <c r="J32" s="20"/>
      <c r="K32" s="20"/>
      <c r="L32" s="5">
        <f>SUM(Zeiterfassungskarte345891011121314[[#This Row],[tatsächliche Arbeitszeit]:[Krank 
während gepl. Kurzarbeit]])</f>
        <v>0</v>
      </c>
      <c r="M32" s="73"/>
      <c r="O32" s="2"/>
      <c r="Q32" s="2"/>
    </row>
    <row r="33" spans="2:17" ht="30" customHeight="1" x14ac:dyDescent="0.2">
      <c r="B33" s="69">
        <f t="shared" si="0"/>
        <v>44160</v>
      </c>
      <c r="C33" s="21"/>
      <c r="D33" s="20"/>
      <c r="E33" s="64"/>
      <c r="F33" s="20"/>
      <c r="G33" s="20"/>
      <c r="H33" s="20"/>
      <c r="I33" s="20"/>
      <c r="J33" s="20"/>
      <c r="K33" s="20"/>
      <c r="L33" s="5">
        <f>SUM(Zeiterfassungskarte345891011121314[[#This Row],[tatsächliche Arbeitszeit]:[Krank 
während gepl. Kurzarbeit]])</f>
        <v>0</v>
      </c>
      <c r="M33" s="73"/>
      <c r="O33" s="2"/>
      <c r="Q33" s="2"/>
    </row>
    <row r="34" spans="2:17" ht="30" customHeight="1" x14ac:dyDescent="0.2">
      <c r="B34" s="69">
        <f t="shared" si="0"/>
        <v>44161</v>
      </c>
      <c r="C34" s="21"/>
      <c r="D34" s="20"/>
      <c r="E34" s="64"/>
      <c r="F34" s="20"/>
      <c r="G34" s="20"/>
      <c r="H34" s="20"/>
      <c r="I34" s="20"/>
      <c r="J34" s="20"/>
      <c r="K34" s="20"/>
      <c r="L34" s="5">
        <f>SUM(Zeiterfassungskarte345891011121314[[#This Row],[tatsächliche Arbeitszeit]:[Krank 
während gepl. Kurzarbeit]])</f>
        <v>0</v>
      </c>
      <c r="M34" s="73"/>
      <c r="O34" s="2"/>
      <c r="Q34" s="2"/>
    </row>
    <row r="35" spans="2:17" ht="30" customHeight="1" x14ac:dyDescent="0.2">
      <c r="B35" s="69">
        <f t="shared" si="0"/>
        <v>44162</v>
      </c>
      <c r="C35" s="20"/>
      <c r="D35" s="20"/>
      <c r="E35" s="64"/>
      <c r="F35" s="20"/>
      <c r="G35" s="20"/>
      <c r="H35" s="20"/>
      <c r="I35" s="20"/>
      <c r="J35" s="20"/>
      <c r="K35" s="20"/>
      <c r="L35" s="5">
        <f>SUM(Zeiterfassungskarte345891011121314[[#This Row],[tatsächliche Arbeitszeit]:[Krank 
während gepl. Kurzarbeit]])</f>
        <v>0</v>
      </c>
      <c r="M35" s="73"/>
      <c r="O35" s="2"/>
      <c r="Q35" s="2"/>
    </row>
    <row r="36" spans="2:17" ht="30" customHeight="1" x14ac:dyDescent="0.2">
      <c r="B36" s="69">
        <f t="shared" si="0"/>
        <v>44163</v>
      </c>
      <c r="C36" s="20"/>
      <c r="D36" s="20"/>
      <c r="E36" s="64"/>
      <c r="F36" s="20"/>
      <c r="G36" s="20"/>
      <c r="H36" s="20"/>
      <c r="I36" s="20"/>
      <c r="J36" s="20"/>
      <c r="K36" s="20"/>
      <c r="L36" s="5">
        <f>SUM(Zeiterfassungskarte345891011121314[[#This Row],[tatsächliche Arbeitszeit]:[Krank 
während gepl. Kurzarbeit]])</f>
        <v>0</v>
      </c>
      <c r="M36" s="73"/>
      <c r="O36" s="2"/>
      <c r="Q36" s="2"/>
    </row>
    <row r="37" spans="2:17" ht="30" customHeight="1" x14ac:dyDescent="0.2">
      <c r="B37" s="69">
        <f t="shared" si="0"/>
        <v>44164</v>
      </c>
      <c r="C37" s="20"/>
      <c r="D37" s="20"/>
      <c r="E37" s="64"/>
      <c r="F37" s="20"/>
      <c r="G37" s="20"/>
      <c r="H37" s="20"/>
      <c r="I37" s="20"/>
      <c r="J37" s="20"/>
      <c r="K37" s="20"/>
      <c r="L37" s="5">
        <f>SUM(Zeiterfassungskarte345891011121314[[#This Row],[tatsächliche Arbeitszeit]:[Krank 
während gepl. Kurzarbeit]])</f>
        <v>0</v>
      </c>
      <c r="M37" s="73"/>
      <c r="O37" s="2"/>
      <c r="Q37" s="2"/>
    </row>
    <row r="38" spans="2:17" ht="30" customHeight="1" x14ac:dyDescent="0.2">
      <c r="B38" s="69">
        <f t="shared" si="0"/>
        <v>44165</v>
      </c>
      <c r="C38" s="20"/>
      <c r="D38" s="20"/>
      <c r="E38" s="64"/>
      <c r="F38" s="20"/>
      <c r="G38" s="20"/>
      <c r="H38" s="20"/>
      <c r="I38" s="20"/>
      <c r="J38" s="20"/>
      <c r="K38" s="20"/>
      <c r="L38" s="5">
        <f>SUM(Zeiterfassungskarte345891011121314[[#This Row],[tatsächliche Arbeitszeit]:[Krank 
während gepl. Kurzarbeit]])</f>
        <v>0</v>
      </c>
      <c r="M38" s="73"/>
      <c r="O38" s="2"/>
      <c r="Q38" s="2"/>
    </row>
    <row r="39" spans="2:17" ht="30" customHeight="1" thickBot="1" x14ac:dyDescent="0.25">
      <c r="B39" s="69">
        <f t="shared" si="0"/>
        <v>44166</v>
      </c>
      <c r="C39" s="20"/>
      <c r="D39" s="20"/>
      <c r="E39" s="64"/>
      <c r="F39" s="20"/>
      <c r="G39" s="20"/>
      <c r="H39" s="20"/>
      <c r="I39" s="20"/>
      <c r="J39" s="20"/>
      <c r="K39" s="20"/>
      <c r="L39" s="5">
        <f>SUM(Zeiterfassungskarte345891011121314[[#This Row],[tatsächliche Arbeitszeit]:[Krank 
während gepl. Kurzarbeit]])</f>
        <v>0</v>
      </c>
      <c r="M39" s="73"/>
      <c r="O39" s="2"/>
      <c r="Q39" s="2"/>
    </row>
    <row r="40" spans="2:17" s="37" customFormat="1" ht="30" customHeight="1" thickBot="1" x14ac:dyDescent="0.25">
      <c r="B40" s="56" t="s">
        <v>6</v>
      </c>
      <c r="C40" s="57">
        <f>SUBTOTAL(109,Zeiterfassungskarte345891011121314[vertragliche
Arbeitszeit])</f>
        <v>0</v>
      </c>
      <c r="D40" s="58">
        <f>SUBTOTAL(109,Zeiterfassungskarte345891011121314[davon (geplante) Arbeitszeit])</f>
        <v>0</v>
      </c>
      <c r="E40" s="65">
        <f>SUBTOTAL(109,Zeiterfassungskarte345891011121314[davon geplante Kurzarbeit])</f>
        <v>0</v>
      </c>
      <c r="F40" s="58">
        <f>SUBTOTAL(109,Zeiterfassungskarte345891011121314[tatsächliche Arbeitszeit])</f>
        <v>0</v>
      </c>
      <c r="G40" s="58">
        <f>SUBTOTAL(109,Zeiterfassungskarte345891011121314[tatsächliche Arbeitszeit])</f>
        <v>0</v>
      </c>
      <c r="H40" s="58">
        <f>SUBTOTAL(109,Zeiterfassungskarte345891011121314[Krank 
während gepl.
Arbeitszeit ])</f>
        <v>0</v>
      </c>
      <c r="I40" s="58">
        <f>SUBTOTAL(109,Zeiterfassungskarte345891011121314[Urlaub (Std.)])</f>
        <v>0</v>
      </c>
      <c r="J40" s="58">
        <f>SUBTOTAL(109,Zeiterfassungskarte345891011121314[tatsächliche 
Kurzarbeit])</f>
        <v>0</v>
      </c>
      <c r="K40" s="58">
        <f>SUM(Zeiterfassungskarte345891011121314[Krank 
während gepl. Kurzarbeit])</f>
        <v>0</v>
      </c>
      <c r="L40" s="59">
        <f>SUBTOTAL(109,Zeiterfassungskarte345891011121314[Std. Abrechnung 
Gesamt])</f>
        <v>0</v>
      </c>
      <c r="M40" s="60"/>
    </row>
    <row r="41" spans="2:17" ht="30" customHeight="1" x14ac:dyDescent="0.2">
      <c r="B41" s="6"/>
      <c r="C41" s="27"/>
      <c r="D41" s="27"/>
      <c r="E41" s="7"/>
      <c r="F41" s="7"/>
      <c r="G41" s="7"/>
      <c r="I41" s="28" t="s">
        <v>18</v>
      </c>
      <c r="J41" s="29">
        <f>Zeiterfassungskarte345891011121314[[#Totals],[tatsächliche 
Kurzarbeit]]-L41</f>
        <v>0</v>
      </c>
      <c r="L41" s="27">
        <f>Zeiterfassungskarte345891011121314[[#Totals],[Std. Abrechnung 
Gesamt]]-Zeiterfassungskarte345891011121314[[#Totals],[vertragliche
Arbeitszeit]]</f>
        <v>0</v>
      </c>
      <c r="M41" s="7"/>
      <c r="O41" s="16"/>
      <c r="Q41" s="2"/>
    </row>
    <row r="42" spans="2:17" ht="30" customHeight="1" x14ac:dyDescent="0.2">
      <c r="B42" s="6"/>
      <c r="C42" s="27"/>
      <c r="D42" s="27"/>
      <c r="E42" s="7"/>
      <c r="F42" s="7"/>
      <c r="G42" s="7"/>
      <c r="I42" s="28"/>
      <c r="J42" s="29"/>
      <c r="L42" s="27"/>
      <c r="M42" s="7"/>
      <c r="O42" s="16"/>
      <c r="Q42" s="2"/>
    </row>
    <row r="43" spans="2:17" ht="42.75" customHeight="1" x14ac:dyDescent="0.2">
      <c r="C43" s="77"/>
      <c r="D43" s="77"/>
      <c r="E43" s="77"/>
      <c r="F43" s="33"/>
      <c r="G43" s="33"/>
      <c r="H43" s="32"/>
      <c r="I43" s="33"/>
      <c r="J43" s="32"/>
      <c r="K43" s="36"/>
      <c r="L43" s="35"/>
      <c r="Q43" s="2"/>
    </row>
    <row r="44" spans="2:17" ht="30" customHeight="1" x14ac:dyDescent="0.2">
      <c r="C44" s="2" t="s">
        <v>7</v>
      </c>
      <c r="F44" s="1" t="s">
        <v>2</v>
      </c>
      <c r="G44" s="1"/>
      <c r="K44" s="36"/>
      <c r="L44" s="1"/>
      <c r="Q44" s="2"/>
    </row>
    <row r="45" spans="2:17" ht="30" customHeight="1" x14ac:dyDescent="0.2">
      <c r="F45" s="1"/>
      <c r="G45" s="1"/>
      <c r="K45" s="36"/>
      <c r="L45" s="1"/>
      <c r="Q45" s="2"/>
    </row>
    <row r="46" spans="2:17" ht="30" customHeight="1" x14ac:dyDescent="0.2">
      <c r="C46" s="77"/>
      <c r="D46" s="77"/>
      <c r="E46" s="77"/>
      <c r="F46" s="33"/>
      <c r="G46" s="33"/>
      <c r="H46" s="32"/>
      <c r="I46" s="33"/>
      <c r="J46" s="32"/>
      <c r="K46" s="36"/>
      <c r="L46" s="35"/>
      <c r="Q46" s="2"/>
    </row>
    <row r="47" spans="2:17" ht="30" customHeight="1" x14ac:dyDescent="0.2">
      <c r="C47" s="2" t="s">
        <v>1</v>
      </c>
      <c r="F47" s="1" t="s">
        <v>39</v>
      </c>
      <c r="G47" s="1"/>
      <c r="L47" s="1"/>
      <c r="P47" s="1"/>
    </row>
  </sheetData>
  <sheetProtection algorithmName="SHA-512" hashValue="yVezNWFPp72W3VA750hx2+eIiX6IpZ3rhm46hmGwK3QB72K97xUJkEDXcsgmviAW6wcmU8ZTJKsyT7qVlDlgAA==" saltValue="Buw3AaHgoOyKTAwtHTXTng==" spinCount="100000" sheet="1" objects="1" scenarios="1"/>
  <mergeCells count="7">
    <mergeCell ref="C46:E46"/>
    <mergeCell ref="B1:C1"/>
    <mergeCell ref="M1:M2"/>
    <mergeCell ref="C3:M3"/>
    <mergeCell ref="C4:E4"/>
    <mergeCell ref="G4:M4"/>
    <mergeCell ref="C43:E43"/>
  </mergeCells>
  <dataValidations count="29">
    <dataValidation allowBlank="1" showInputMessage="1" showErrorMessage="1" promptTitle="Feiertag" prompt="Sofern Sie nicht zu den Branchen zählen,bei den der Feiertag ein Arbeitstag darstellen kann, tragen Sie die vertraglichen Stunden eines vergleichbaren Wochentages für den Feiertag ein.  " sqref="G8"/>
    <dataValidation allowBlank="1" showErrorMessage="1" prompt="Geben Sie den Namen des Mitarbeiters in der Zelle rechts ein." sqref="B3:B4"/>
    <dataValidation type="decimal" errorStyle="warning" allowBlank="1" showInputMessage="1" showErrorMessage="1" errorTitle="Stundenüberschreitung" error="Prüfen Sie Ihre Stundeneingabe mit der vertraglichen Arbeitszeit " sqref="D9:K39">
      <formula1>0</formula1>
      <formula2>$C9</formula2>
    </dataValidation>
    <dataValidation allowBlank="1" showInputMessage="1" showErrorMessage="1" prompt="Hier sind Anmlerung möglich" sqref="M8"/>
    <dataValidation allowBlank="1" showInputMessage="1" showErrorMessage="1" prompt="Erstellen Sie auf diesem Arbeitsblatt eine wöchentliche Arbeitszeittabelle. Die Summe der Stunden und die Summe des Gehalts werden am Ende der Arbeitszeittabelle automatisch berechnet." sqref="A1:A3"/>
    <dataValidation allowBlank="1" showInputMessage="1" showErrorMessage="1" prompt="Geben Sie den Namen des Mitarbeiters in der Zelle rechts ein." sqref="F4"/>
    <dataValidation allowBlank="1" showInputMessage="1" showErrorMessage="1" prompt="Geben Sie die Telefonnummer des Mitarbeiters in der Zelle rechts ein." sqref="K5:K6"/>
    <dataValidation allowBlank="1" showInputMessage="1" showErrorMessage="1" prompt="Geben Sie in der Zelle rechts die Postanschrift ein." sqref="B5:B7"/>
    <dataValidation allowBlank="1" showErrorMessage="1" prompt="Die Wochentage werden in dieser Spalte unter dieser Überschrift automatisch aktualisiert." sqref="B8"/>
    <dataValidation allowBlank="1" showInputMessage="1" showErrorMessage="1" promptTitle="Krank" prompt="Geben Sie in dieser Spalte unter dieser Überschrift die Stunden der geplannte Arbeitzeit ein, sofern jemand für diese Zeit erkankt war. _x000a_" sqref="H8"/>
    <dataValidation allowBlank="1" showInputMessage="1" showErrorMessage="1" promptTitle="Kurzarbeit" prompt="Geben Sie in dieser Spalte unter dieser Überschrift die  Kurzarbeiterstunden ein." sqref="J8"/>
    <dataValidation allowBlank="1" showInputMessage="1" showErrorMessage="1" prompt="Geben Sie in dieser Spalte die Stunden der geplannten Kurzarbeit für Abwesenheit wegen einer Krankheit ein._x000a__x000a_" sqref="K8"/>
    <dataValidation allowBlank="1" showInputMessage="1" showErrorMessage="1" promptTitle="Urlaub" prompt="Geben Sie in dieser Spalte die vertragliche Arbeitszeit ein, wenn an dem Tag Urlaub gewährt wurde.  _x000a__x000a_Hinweis: An einem Tag mit Urlaubgenehmigung findet für den AN keine Kurzarbeit statt.  " sqref="I8"/>
    <dataValidation allowBlank="1" showInputMessage="1" showErrorMessage="1" prompt="Die Summe der Arbeitsstunden für jeden Tag wird in dieser Spalte unter dieser Überschrift automatisch berechnet." sqref="L8"/>
    <dataValidation allowBlank="1" showInputMessage="1" showErrorMessage="1" prompt="Geben Sie in dieser Zelle die Unterschrift des Mitarbeiters ein." sqref="L43 I43 C43 F43:G43"/>
    <dataValidation allowBlank="1" showInputMessage="1" showErrorMessage="1" prompt="Der Titel des Arbeitsblatts befindet sich in dieser Zelle. Geben Sie in den Zellen unten die Mitarbeiterdetails ein." sqref="B1"/>
    <dataValidation allowBlank="1" showInputMessage="1" showErrorMessage="1" promptTitle="vetragliche Arbeitszeit" prompt="In dieser Spalte ist die vertraglich regelmäßig vereinbarte Arbeitszeit anzugeben, unabhänging von Feiertagen." sqref="C8"/>
    <dataValidation allowBlank="1" showErrorMessage="1" sqref="C5:E6"/>
    <dataValidation allowBlank="1" showInputMessage="1" showErrorMessage="1" prompt="Geben Sie die Telefonnummer des Mitarbeiters in dieser Zelle ein." sqref="L5:M6 I5:I6"/>
    <dataValidation allowBlank="1" showInputMessage="1" showErrorMessage="1" prompt="Geben Sie in dieser Zelle den Namen Ihres Unternehmens ein." sqref="C3"/>
    <dataValidation allowBlank="1" showInputMessage="1" showErrorMessage="1" prompt="Geben Sie in dieser Zelle Personalnummer des Mitarbeiters ein." sqref="C4"/>
    <dataValidation allowBlank="1" showInputMessage="1" showErrorMessage="1" prompt="Geben Sie in dieser Zelle die Unterschrift Arbeitgebers ein." sqref="L46 I46 C46 F46:G46"/>
    <dataValidation allowBlank="1" showInputMessage="1" showErrorMessage="1" promptTitle="geplante Ausfallstunden" prompt="in dieser Spalte ist anzugeben mit welchen Ausfallstunden den  Mitarbeiter plant." sqref="E8"/>
    <dataValidation allowBlank="1" showInputMessage="1" showErrorMessage="1" promptTitle="Ist-Arbeitszeit" prompt="Geben Sie in dieser Spalte unter dieser Überschrift die tatsächlichen Arbeitsstunden ein. _x000a__x000a_Hinweis: Sofern der Arbeitnehmer mehr als die vertraglich vereinbartet Std. an dem Tag geleistet hat,werden diese mit den Kurzarbeiterzeiten des Monats verrechnet." sqref="F8"/>
    <dataValidation allowBlank="1" showInputMessage="1" showErrorMessage="1" promptTitle="Datum" prompt="Geben Sie in dieser Feld den ersten des jeweiligen Monats ein_x000a_" sqref="B9"/>
    <dataValidation type="decimal" allowBlank="1" showInputMessage="1" showErrorMessage="1" errorTitle="Stunden prüfen" error="Bitte prüfen Sie Ihre Stundenzahl" sqref="C9:C39">
      <formula1>-14</formula1>
      <formula2>14</formula2>
    </dataValidation>
    <dataValidation allowBlank="1" showInputMessage="1" showErrorMessage="1" prompt="Geben Sie in dieser Zelle die Postanschrift ein." sqref="H5:H6 J5:J6"/>
    <dataValidation allowBlank="1" showInputMessage="1" showErrorMessage="1" promptTitle="Anwesenheitszeiten - Arbeitszeit" prompt="In dieser Spalte ist die geplante zu leistende Arbeitszeit anzugeben, unabhänging von Feiertagen." sqref="D8"/>
    <dataValidation allowBlank="1" showInputMessage="1" showErrorMessage="1" prompt="Geben Sie in dieser Zelle den Namen des Mitarbeiters ein." sqref="G4"/>
  </dataValidations>
  <printOptions horizontalCentered="1"/>
  <pageMargins left="0.23622047244094491" right="0.23622047244094491" top="0.82677165354330717" bottom="0.19685039370078741" header="0.31496062992125984" footer="0.31496062992125984"/>
  <pageSetup paperSize="9" scale="42" orientation="portrait" r:id="rId1"/>
  <headerFooter differentFirst="1">
    <oddFooter>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BSO999929 xmlns="http://www.datev.de/BSOffice/999929">5ab198fd-523b-4099-a4bf-374e879e61bd</BSO999929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6C9DF1CB97BF4497FEB77AFE3D7028" ma:contentTypeVersion="11" ma:contentTypeDescription="Create a new document." ma:contentTypeScope="" ma:versionID="a8fcef6958083e2603a4f6b15c47c124">
  <xsd:schema xmlns:xsd="http://www.w3.org/2001/XMLSchema" xmlns:xs="http://www.w3.org/2001/XMLSchema" xmlns:p="http://schemas.microsoft.com/office/2006/metadata/properties" xmlns:ns3="20e9927b-476e-4f48-b269-27e8fc81fc3c" xmlns:ns4="9e8fca6a-4487-4dea-950b-ba2af4a2fafa" targetNamespace="http://schemas.microsoft.com/office/2006/metadata/properties" ma:root="true" ma:fieldsID="3e1085896b3a8ee584674ad845465de8" ns3:_="" ns4:_="">
    <xsd:import namespace="20e9927b-476e-4f48-b269-27e8fc81fc3c"/>
    <xsd:import namespace="9e8fca6a-4487-4dea-950b-ba2af4a2faf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9927b-476e-4f48-b269-27e8fc81fc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8fca6a-4487-4dea-950b-ba2af4a2faf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2EBA28-A2CA-4842-B962-E1673FD6C966}">
  <ds:schemaRefs>
    <ds:schemaRef ds:uri="http://schemas.microsoft.com/office/2006/metadata/properties"/>
    <ds:schemaRef ds:uri="20e9927b-476e-4f48-b269-27e8fc81fc3c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9e8fca6a-4487-4dea-950b-ba2af4a2fafa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18DFB1A-9151-405D-98A5-011AE95FAE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A396A6-8971-417B-9EE9-B99D4754A6D8}">
  <ds:schemaRefs>
    <ds:schemaRef ds:uri="http://www.datev.de/BSOffice/999929"/>
  </ds:schemaRefs>
</ds:datastoreItem>
</file>

<file path=customXml/itemProps4.xml><?xml version="1.0" encoding="utf-8"?>
<ds:datastoreItem xmlns:ds="http://schemas.openxmlformats.org/officeDocument/2006/customXml" ds:itemID="{4C0F4936-B4D2-4ADE-9A04-4A09594383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e9927b-476e-4f48-b269-27e8fc81fc3c"/>
    <ds:schemaRef ds:uri="9e8fca6a-4487-4dea-950b-ba2af4a2fa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65</vt:i4>
      </vt:variant>
    </vt:vector>
  </HeadingPairs>
  <TitlesOfParts>
    <vt:vector size="78" baseType="lpstr">
      <vt:lpstr>AN - 12 - Max Mustermann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'1'!Druckbereich</vt:lpstr>
      <vt:lpstr>'10'!Druckbereich</vt:lpstr>
      <vt:lpstr>'11'!Druckbereich</vt:lpstr>
      <vt:lpstr>'12'!Druckbereich</vt:lpstr>
      <vt:lpstr>'2'!Druckbereich</vt:lpstr>
      <vt:lpstr>'3'!Druckbereich</vt:lpstr>
      <vt:lpstr>'4'!Druckbereich</vt:lpstr>
      <vt:lpstr>'5'!Druckbereich</vt:lpstr>
      <vt:lpstr>'6'!Druckbereich</vt:lpstr>
      <vt:lpstr>'7'!Druckbereich</vt:lpstr>
      <vt:lpstr>'8'!Druckbereich</vt:lpstr>
      <vt:lpstr>'9'!Druckbereich</vt:lpstr>
      <vt:lpstr>'AN - 12 - Max Mustermann'!Druckbereich</vt:lpstr>
      <vt:lpstr>'1'!Drucktitel</vt:lpstr>
      <vt:lpstr>'10'!Drucktitel</vt:lpstr>
      <vt:lpstr>'11'!Drucktitel</vt:lpstr>
      <vt:lpstr>'12'!Drucktitel</vt:lpstr>
      <vt:lpstr>'2'!Drucktitel</vt:lpstr>
      <vt:lpstr>'3'!Drucktitel</vt:lpstr>
      <vt:lpstr>'4'!Drucktitel</vt:lpstr>
      <vt:lpstr>'5'!Drucktitel</vt:lpstr>
      <vt:lpstr>'6'!Drucktitel</vt:lpstr>
      <vt:lpstr>'7'!Drucktitel</vt:lpstr>
      <vt:lpstr>'8'!Drucktitel</vt:lpstr>
      <vt:lpstr>'9'!Drucktitel</vt:lpstr>
      <vt:lpstr>'AN - 12 - Max Mustermann'!Drucktitel</vt:lpstr>
      <vt:lpstr>'1'!Titel1</vt:lpstr>
      <vt:lpstr>'10'!Titel1</vt:lpstr>
      <vt:lpstr>'11'!Titel1</vt:lpstr>
      <vt:lpstr>'12'!Titel1</vt:lpstr>
      <vt:lpstr>'2'!Titel1</vt:lpstr>
      <vt:lpstr>'3'!Titel1</vt:lpstr>
      <vt:lpstr>'4'!Titel1</vt:lpstr>
      <vt:lpstr>'5'!Titel1</vt:lpstr>
      <vt:lpstr>'6'!Titel1</vt:lpstr>
      <vt:lpstr>'7'!Titel1</vt:lpstr>
      <vt:lpstr>'8'!Titel1</vt:lpstr>
      <vt:lpstr>'9'!Titel1</vt:lpstr>
      <vt:lpstr>'AN - 12 - Max Mustermann'!Titel1</vt:lpstr>
      <vt:lpstr>'1'!ZeilenTitelBereich1..C6.1</vt:lpstr>
      <vt:lpstr>'10'!ZeilenTitelBereich1..C6.1</vt:lpstr>
      <vt:lpstr>'11'!ZeilenTitelBereich1..C6.1</vt:lpstr>
      <vt:lpstr>'12'!ZeilenTitelBereich1..C6.1</vt:lpstr>
      <vt:lpstr>'2'!ZeilenTitelBereich1..C6.1</vt:lpstr>
      <vt:lpstr>'3'!ZeilenTitelBereich1..C6.1</vt:lpstr>
      <vt:lpstr>'4'!ZeilenTitelBereich1..C6.1</vt:lpstr>
      <vt:lpstr>'5'!ZeilenTitelBereich1..C6.1</vt:lpstr>
      <vt:lpstr>'6'!ZeilenTitelBereich1..C6.1</vt:lpstr>
      <vt:lpstr>'7'!ZeilenTitelBereich1..C6.1</vt:lpstr>
      <vt:lpstr>'8'!ZeilenTitelBereich1..C6.1</vt:lpstr>
      <vt:lpstr>'9'!ZeilenTitelBereich1..C6.1</vt:lpstr>
      <vt:lpstr>'AN - 12 - Max Mustermann'!ZeilenTitelBereich1..C6.1</vt:lpstr>
      <vt:lpstr>'1'!ZeilenTitelBereich2..G4.1</vt:lpstr>
      <vt:lpstr>'10'!ZeilenTitelBereich2..G4.1</vt:lpstr>
      <vt:lpstr>'11'!ZeilenTitelBereich2..G4.1</vt:lpstr>
      <vt:lpstr>'12'!ZeilenTitelBereich2..G4.1</vt:lpstr>
      <vt:lpstr>'2'!ZeilenTitelBereich2..G4.1</vt:lpstr>
      <vt:lpstr>'3'!ZeilenTitelBereich2..G4.1</vt:lpstr>
      <vt:lpstr>'4'!ZeilenTitelBereich2..G4.1</vt:lpstr>
      <vt:lpstr>'5'!ZeilenTitelBereich2..G4.1</vt:lpstr>
      <vt:lpstr>'6'!ZeilenTitelBereich2..G4.1</vt:lpstr>
      <vt:lpstr>'7'!ZeilenTitelBereich2..G4.1</vt:lpstr>
      <vt:lpstr>'8'!ZeilenTitelBereich2..G4.1</vt:lpstr>
      <vt:lpstr>'9'!ZeilenTitelBereich2..G4.1</vt:lpstr>
      <vt:lpstr>'AN - 12 - Max Mustermann'!ZeilenTitelBereich2..G4.1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Ralf</dc:creator>
  <cp:lastModifiedBy>Beckers, Sascha</cp:lastModifiedBy>
  <cp:lastPrinted>2020-11-12T13:20:48Z</cp:lastPrinted>
  <dcterms:created xsi:type="dcterms:W3CDTF">2017-09-26T00:34:54Z</dcterms:created>
  <dcterms:modified xsi:type="dcterms:W3CDTF">2020-12-01T09:25:08Z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0x010100F46C9DF1CB97BF4497FEB77AFE3D7028</vt:lpwstr>
  </property>
</Properties>
</file>